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xWindow="0" yWindow="0" windowWidth="16384" windowHeight="8192" tabRatio="500" activeTab="0"/>
  </bookViews>
  <sheets>
    <sheet name="totaal" sheetId="1" r:id="rId1"/>
    <sheet name="start 1" sheetId="2" r:id="rId2"/>
    <sheet name="start 2" sheetId="3" r:id="rId3"/>
    <sheet name="start 3" sheetId="4" r:id="rId4"/>
    <sheet name="start 4" sheetId="5" r:id="rId5"/>
    <sheet name="start 5" sheetId="6" state="hidden" r:id="rId6"/>
    <sheet name="start 6" sheetId="7" state="hidden" r:id="rId7"/>
    <sheet name="start 7" sheetId="8" state="hidden" r:id="rId8"/>
    <sheet name="start 8" sheetId="9" state="hidden" r:id="rId9"/>
    <sheet name="Cup Nieuw" sheetId="10" r:id="rId10"/>
    <sheet name="Module4" sheetId="11" state="hidden" r:id="rId11"/>
  </sheets>
  <definedNames/>
  <calcPr fullCalcOnLoad="1"/>
</workbook>
</file>

<file path=xl/sharedStrings.xml><?xml version="1.0" encoding="utf-8"?>
<sst xmlns="http://schemas.openxmlformats.org/spreadsheetml/2006/main" count="180" uniqueCount="57">
  <si>
    <t>Datum:</t>
  </si>
  <si>
    <t>Stuurman</t>
  </si>
  <si>
    <t>Fokkenist 1e start</t>
  </si>
  <si>
    <t>Fokkenist 2e start</t>
  </si>
  <si>
    <t>Fokkenist 3e start</t>
  </si>
  <si>
    <t>Opmerkingen</t>
  </si>
  <si>
    <t>Boot</t>
  </si>
  <si>
    <t>Rating</t>
  </si>
  <si>
    <t>1e</t>
  </si>
  <si>
    <t>2e</t>
  </si>
  <si>
    <t>3e</t>
  </si>
  <si>
    <t>4e</t>
  </si>
  <si>
    <t>5e</t>
  </si>
  <si>
    <t>6e</t>
  </si>
  <si>
    <t>7e</t>
  </si>
  <si>
    <t>8e</t>
  </si>
  <si>
    <t>Totaal</t>
  </si>
  <si>
    <t>Plaats</t>
  </si>
  <si>
    <t>Totaal-1</t>
  </si>
  <si>
    <t>Totaal-2</t>
  </si>
  <si>
    <t>Klasse 1 (boten)</t>
  </si>
  <si>
    <t>Cor Groothuis</t>
  </si>
  <si>
    <t>Wim Notebaart</t>
  </si>
  <si>
    <t>Wayfarer</t>
  </si>
  <si>
    <t>Joke Peers</t>
  </si>
  <si>
    <t>Isa</t>
  </si>
  <si>
    <t>Koos van Overdijk</t>
  </si>
  <si>
    <t>Anja</t>
  </si>
  <si>
    <t>Jaap Tholen</t>
  </si>
  <si>
    <t>laser int.</t>
  </si>
  <si>
    <t>Pim van de Brandt</t>
  </si>
  <si>
    <t>Marieke Crans</t>
  </si>
  <si>
    <t>Eric van Heertum</t>
  </si>
  <si>
    <t>Paul Lepine</t>
  </si>
  <si>
    <t>Hein Pessers</t>
  </si>
  <si>
    <t>Adriaan Copper</t>
  </si>
  <si>
    <t>Zijn vrouw</t>
  </si>
  <si>
    <t>Zijn kinderen</t>
  </si>
  <si>
    <t>volksboot</t>
  </si>
  <si>
    <t>Michel Notebaart</t>
  </si>
  <si>
    <t>Willem Notebaart</t>
  </si>
  <si>
    <t>Jerome Budde</t>
  </si>
  <si>
    <t>Klasse 2 (boten)</t>
  </si>
  <si>
    <t>Babette Copper</t>
  </si>
  <si>
    <t>optimist</t>
  </si>
  <si>
    <t>Joep Ten Bokkel Huinink</t>
  </si>
  <si>
    <t>Klasse 3 (boten)</t>
  </si>
  <si>
    <t>Klasse 4 (boten)</t>
  </si>
  <si>
    <t>Finish tijd</t>
  </si>
  <si>
    <t>Gezeilde tijd</t>
  </si>
  <si>
    <t>Rating tijd</t>
  </si>
  <si>
    <t>Punten</t>
  </si>
  <si>
    <t>Starttijd:</t>
  </si>
  <si>
    <t>dnf</t>
  </si>
  <si>
    <t>dns</t>
  </si>
  <si>
    <t>Clubcompetitie punten.</t>
  </si>
  <si>
    <t>Maximum te behalen: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</si>
</sst>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"/>
    <numFmt numFmtId="167" formatCode="dd/mm/yy"/>
    <numFmt numFmtId="168" formatCode="0"/>
    <numFmt numFmtId="169" formatCode="General"/>
    <numFmt numFmtId="170" formatCode="hh:mm:ss"/>
    <numFmt numFmtId="171" formatCode="?"/>
    <numFmt numFmtId="172" formatCode="#,##0"/>
  </numFmts>
  <fonts count="3">
    <font>
      <sz val="10"/>
      <name val="Arial"/>
      <family val="0"/>
    </font>
    <font>
      <b/>
      <sz val="10"/>
      <name val="Arial"/>
      <family val="0"/>
    </font>
    <font>
      <sz val="10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1" fillId="0" borderId="0" xfId="0" applyFont="1" applyBorder="1" applyAlignment="1" applyProtection="1">
      <alignment/>
      <protection/>
    </xf>
    <xf numFmtId="167" fontId="1" fillId="2" borderId="1" xfId="0" applyNumberFormat="1" applyFont="1" applyFill="1" applyBorder="1" applyAlignment="1" applyProtection="1">
      <alignment horizontal="left"/>
      <protection locked="0"/>
    </xf>
    <xf numFmtId="164" fontId="1" fillId="0" borderId="1" xfId="0" applyFont="1" applyBorder="1" applyAlignment="1">
      <alignment/>
    </xf>
    <xf numFmtId="164" fontId="1" fillId="0" borderId="1" xfId="0" applyFont="1" applyBorder="1" applyAlignment="1" applyProtection="1">
      <alignment/>
      <protection/>
    </xf>
    <xf numFmtId="164" fontId="1" fillId="0" borderId="0" xfId="0" applyFont="1" applyBorder="1" applyAlignment="1">
      <alignment/>
    </xf>
    <xf numFmtId="164" fontId="1" fillId="0" borderId="0" xfId="0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4" fontId="1" fillId="0" borderId="2" xfId="0" applyFont="1" applyBorder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5" fontId="1" fillId="0" borderId="1" xfId="0" applyNumberFormat="1" applyFont="1" applyBorder="1" applyAlignment="1" applyProtection="1">
      <alignment/>
      <protection/>
    </xf>
    <xf numFmtId="168" fontId="1" fillId="0" borderId="2" xfId="0" applyNumberFormat="1" applyFont="1" applyBorder="1" applyAlignment="1" applyProtection="1">
      <alignment horizontal="center"/>
      <protection/>
    </xf>
    <xf numFmtId="166" fontId="1" fillId="0" borderId="2" xfId="0" applyNumberFormat="1" applyFont="1" applyBorder="1" applyAlignment="1" applyProtection="1">
      <alignment horizontal="center"/>
      <protection/>
    </xf>
    <xf numFmtId="164" fontId="1" fillId="0" borderId="2" xfId="0" applyFon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left" vertical="center"/>
      <protection/>
    </xf>
    <xf numFmtId="164" fontId="0" fillId="0" borderId="0" xfId="0" applyAlignment="1" applyProtection="1">
      <alignment vertical="center"/>
      <protection/>
    </xf>
    <xf numFmtId="164" fontId="0" fillId="0" borderId="0" xfId="0" applyBorder="1" applyAlignment="1">
      <alignment vertical="center"/>
    </xf>
    <xf numFmtId="164" fontId="0" fillId="2" borderId="3" xfId="0" applyFont="1" applyFill="1" applyBorder="1" applyAlignment="1" applyProtection="1">
      <alignment/>
      <protection locked="0"/>
    </xf>
    <xf numFmtId="164" fontId="0" fillId="2" borderId="3" xfId="0" applyFont="1" applyFill="1" applyBorder="1" applyAlignment="1" applyProtection="1">
      <alignment/>
      <protection locked="0"/>
    </xf>
    <xf numFmtId="164" fontId="2" fillId="2" borderId="3" xfId="0" applyFont="1" applyFill="1" applyBorder="1" applyAlignment="1" applyProtection="1">
      <alignment/>
      <protection locked="0"/>
    </xf>
    <xf numFmtId="165" fontId="0" fillId="2" borderId="3" xfId="0" applyNumberFormat="1" applyFont="1" applyFill="1" applyBorder="1" applyAlignment="1" applyProtection="1">
      <alignment/>
      <protection locked="0"/>
    </xf>
    <xf numFmtId="168" fontId="0" fillId="2" borderId="3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8" fontId="0" fillId="2" borderId="3" xfId="0" applyNumberFormat="1" applyFill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/>
    </xf>
    <xf numFmtId="168" fontId="1" fillId="0" borderId="0" xfId="0" applyNumberFormat="1" applyFont="1" applyBorder="1" applyAlignment="1" applyProtection="1">
      <alignment horizontal="center" vertical="center"/>
      <protection/>
    </xf>
    <xf numFmtId="166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>
      <alignment vertical="center"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7" fontId="1" fillId="0" borderId="1" xfId="0" applyNumberFormat="1" applyFont="1" applyBorder="1" applyAlignment="1" applyProtection="1">
      <alignment horizontal="left"/>
      <protection/>
    </xf>
    <xf numFmtId="170" fontId="1" fillId="0" borderId="2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171" fontId="0" fillId="0" borderId="0" xfId="0" applyNumberFormat="1" applyAlignment="1" applyProtection="1">
      <alignment horizontal="left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70" fontId="0" fillId="2" borderId="0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Border="1" applyAlignment="1" applyProtection="1">
      <alignment horizontal="center" vertical="center"/>
      <protection/>
    </xf>
    <xf numFmtId="171" fontId="0" fillId="0" borderId="3" xfId="0" applyNumberFormat="1" applyBorder="1" applyAlignment="1" applyProtection="1">
      <alignment horizontal="left"/>
      <protection/>
    </xf>
    <xf numFmtId="171" fontId="0" fillId="0" borderId="3" xfId="0" applyNumberFormat="1" applyBorder="1" applyAlignment="1" applyProtection="1">
      <alignment horizontal="center"/>
      <protection/>
    </xf>
    <xf numFmtId="170" fontId="0" fillId="2" borderId="3" xfId="0" applyNumberFormat="1" applyFill="1" applyBorder="1" applyAlignment="1" applyProtection="1">
      <alignment horizontal="center"/>
      <protection locked="0"/>
    </xf>
    <xf numFmtId="170" fontId="0" fillId="0" borderId="3" xfId="0" applyNumberFormat="1" applyBorder="1" applyAlignment="1" applyProtection="1">
      <alignment horizontal="center"/>
      <protection/>
    </xf>
    <xf numFmtId="172" fontId="0" fillId="0" borderId="3" xfId="0" applyNumberFormat="1" applyBorder="1" applyAlignment="1" applyProtection="1">
      <alignment horizontal="center"/>
      <protection/>
    </xf>
    <xf numFmtId="170" fontId="0" fillId="0" borderId="2" xfId="0" applyNumberFormat="1" applyBorder="1" applyAlignment="1" applyProtection="1">
      <alignment horizontal="center" vertical="center"/>
      <protection/>
    </xf>
    <xf numFmtId="172" fontId="0" fillId="0" borderId="2" xfId="0" applyNumberFormat="1" applyBorder="1" applyAlignment="1" applyProtection="1">
      <alignment horizontal="center" vertical="center"/>
      <protection/>
    </xf>
    <xf numFmtId="171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Border="1" applyAlignment="1" applyProtection="1">
      <alignment horizontal="center" vertical="center"/>
      <protection/>
    </xf>
    <xf numFmtId="164" fontId="0" fillId="0" borderId="2" xfId="0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71" fontId="0" fillId="0" borderId="0" xfId="0" applyNumberForma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7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71" fontId="0" fillId="0" borderId="0" xfId="0" applyNumberFormat="1" applyBorder="1" applyAlignment="1" applyProtection="1">
      <alignment horizontal="center" vertical="center"/>
      <protection/>
    </xf>
    <xf numFmtId="171" fontId="1" fillId="0" borderId="2" xfId="0" applyNumberFormat="1" applyFont="1" applyBorder="1" applyAlignment="1" applyProtection="1">
      <alignment vertical="center"/>
      <protection/>
    </xf>
    <xf numFmtId="171" fontId="1" fillId="0" borderId="1" xfId="0" applyNumberFormat="1" applyFont="1" applyBorder="1" applyAlignment="1" applyProtection="1">
      <alignment vertical="center"/>
      <protection/>
    </xf>
    <xf numFmtId="171" fontId="0" fillId="0" borderId="1" xfId="0" applyNumberForma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showGridLines="0" tabSelected="1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14" sqref="F14"/>
    </sheetView>
  </sheetViews>
  <sheetFormatPr defaultColWidth="9.140625" defaultRowHeight="12.75"/>
  <cols>
    <col min="1" max="1" width="17.00390625" style="0" customWidth="1"/>
    <col min="2" max="2" width="16.8515625" style="0" customWidth="1"/>
    <col min="3" max="3" width="17.00390625" style="0" customWidth="1"/>
    <col min="4" max="5" width="17.28125" style="0" customWidth="1"/>
    <col min="6" max="6" width="14.00390625" style="1" customWidth="1"/>
    <col min="7" max="7" width="7.421875" style="2" customWidth="1"/>
    <col min="8" max="8" width="4.7109375" style="3" customWidth="1"/>
    <col min="9" max="11" width="4.7109375" style="2" customWidth="1"/>
    <col min="12" max="15" width="4.7109375" style="2" hidden="1" customWidth="1"/>
    <col min="16" max="16" width="7.00390625" style="3" customWidth="1"/>
    <col min="17" max="17" width="6.57421875" style="2" customWidth="1"/>
    <col min="18" max="18" width="7.57421875" style="2" customWidth="1"/>
    <col min="19" max="19" width="6.00390625" style="2" customWidth="1"/>
    <col min="20" max="20" width="7.57421875" style="0" hidden="1" customWidth="1"/>
    <col min="21" max="21" width="6.57421875" style="0" hidden="1" customWidth="1"/>
  </cols>
  <sheetData>
    <row r="1" spans="1:21" s="8" customFormat="1" ht="13.5" customHeight="1">
      <c r="A1" s="4" t="s">
        <v>0</v>
      </c>
      <c r="B1" s="5">
        <v>44836</v>
      </c>
      <c r="C1" s="6"/>
      <c r="D1" s="7"/>
      <c r="E1" s="7"/>
      <c r="F1" s="6"/>
      <c r="I1" s="9"/>
      <c r="J1" s="9"/>
      <c r="K1" s="9"/>
      <c r="M1" s="9"/>
      <c r="N1" s="9"/>
      <c r="O1" s="9"/>
      <c r="P1" s="10"/>
      <c r="Q1" s="11"/>
      <c r="R1" s="9"/>
      <c r="S1" s="9"/>
      <c r="T1" s="4"/>
      <c r="U1" s="4"/>
    </row>
    <row r="2" spans="1:21" s="8" customFormat="1" ht="12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7" t="s">
        <v>17</v>
      </c>
      <c r="T2" s="17" t="s">
        <v>19</v>
      </c>
      <c r="U2" s="17" t="s">
        <v>17</v>
      </c>
    </row>
    <row r="3" spans="1:21" s="20" customFormat="1" ht="19.5" customHeight="1">
      <c r="A3" s="13" t="s">
        <v>20</v>
      </c>
      <c r="B3" s="13"/>
      <c r="C3" s="13"/>
      <c r="D3" s="13"/>
      <c r="E3" s="13"/>
      <c r="F3" s="18">
        <f>COUNTA(A4:A21)</f>
        <v>10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s="27" customFormat="1" ht="12.75" customHeight="1">
      <c r="A4" s="21" t="s">
        <v>21</v>
      </c>
      <c r="B4" s="22"/>
      <c r="C4" s="23" t="s">
        <v>22</v>
      </c>
      <c r="D4" s="23">
        <f aca="true" t="shared" si="0" ref="D4:D21">C4</f>
        <v>0</v>
      </c>
      <c r="E4" s="21"/>
      <c r="F4" s="24" t="s">
        <v>23</v>
      </c>
      <c r="G4" s="25">
        <v>111</v>
      </c>
      <c r="H4" s="26">
        <f>IF(ISBLANK($A4),"",IF('start 1'!$F4=99999,"",'start 1'!$K4))</f>
        <v>5.7</v>
      </c>
      <c r="I4" s="26">
        <f>IF(ISBLANK($A4),"",IF('start 2'!$F4=99999,"",'start 2'!$K4))</f>
        <v>8</v>
      </c>
      <c r="J4" s="26">
        <f>IF(ISBLANK($A4),"",IF('start 3'!$F4=99999,"",'start 3'!$K4))</f>
        <v>8</v>
      </c>
      <c r="K4" s="26">
        <f>IF(ISBLANK($A4),"",IF('start 4'!$F4=99999,"",'start 4'!$K4))</f>
        <v>0</v>
      </c>
      <c r="L4" s="26">
        <f>IF(ISBLANK($A4),"",IF('start 5'!$F4=99999,"",'start 5'!$K4))</f>
        <v>0</v>
      </c>
      <c r="M4" s="26">
        <f>IF(ISBLANK($A4),"",IF('start 6'!$F4=99999,"",'start 6'!$K4))</f>
        <v>0</v>
      </c>
      <c r="N4" s="26">
        <f>IF(ISBLANK($A4),"",IF('start 7'!$F4=99999,"",'start 7'!$K4))</f>
        <v>0</v>
      </c>
      <c r="O4" s="26">
        <f>IF(ISBLANK($A4),"",IF('start 8'!$F4=99999,"",'start 8'!$K4))</f>
        <v>0</v>
      </c>
      <c r="P4" s="26">
        <f aca="true" t="shared" si="1" ref="P4:P21">IF(COUNT(H4:O4)=0,"",SUM(H4:O4))</f>
        <v>21.7</v>
      </c>
      <c r="Q4" s="26">
        <f aca="true" t="shared" si="2" ref="Q4:Q21">IF(COUNT(H4:O4)=0,"",RANK($P4,$P$3:$P$21,1))</f>
        <v>4</v>
      </c>
      <c r="R4" s="26">
        <f aca="true" t="shared" si="3" ref="R4:R21">IF(COUNT(H4:O4)&lt;4,"",$P4-LARGE($H4:$O4,1))</f>
        <v>0</v>
      </c>
      <c r="S4" s="26">
        <f aca="true" t="shared" si="4" ref="S4:S21">IF(COUNT(H4:O4)&lt;4,"",RANK($R4,$R$4:$R$21,1))</f>
        <v>0</v>
      </c>
      <c r="T4" s="26">
        <f aca="true" t="shared" si="5" ref="T4:T21">IF(COUNT(H4:O4)&lt;8,"",$R4-LARGE($H4:$O4,2))</f>
        <v>0</v>
      </c>
      <c r="U4" s="26">
        <f aca="true" t="shared" si="6" ref="U4:U21">IF(COUNT(H4:O4)&lt;8,"",RANK($T4,$T$4:$T$21,1))</f>
        <v>0</v>
      </c>
    </row>
    <row r="5" spans="1:21" s="27" customFormat="1" ht="12.75" customHeight="1">
      <c r="A5" s="21" t="s">
        <v>24</v>
      </c>
      <c r="B5" s="21" t="s">
        <v>25</v>
      </c>
      <c r="C5" s="23">
        <f aca="true" t="shared" si="7" ref="C5:C10">IF(B5="","",B5)</f>
        <v>0</v>
      </c>
      <c r="D5" s="23">
        <f t="shared" si="0"/>
        <v>0</v>
      </c>
      <c r="E5" s="21"/>
      <c r="F5" s="24" t="s">
        <v>23</v>
      </c>
      <c r="G5" s="28">
        <v>111</v>
      </c>
      <c r="H5" s="26">
        <f>IF(ISBLANK($A5),"",IF('start 1'!$F5=99999,"",'start 1'!$K5))</f>
        <v>16</v>
      </c>
      <c r="I5" s="26">
        <f>IF(ISBLANK($A5),"",IF('start 2'!$F5=99999,"",'start 2'!$K5))</f>
        <v>16</v>
      </c>
      <c r="J5" s="26">
        <f>IF(ISBLANK($A5),"",IF('start 3'!$F5=99999,"",'start 3'!$K5))</f>
        <v>16</v>
      </c>
      <c r="K5" s="26">
        <f>IF(ISBLANK($A5),"",IF('start 4'!$F5=99999,"",'start 4'!$K5))</f>
        <v>0</v>
      </c>
      <c r="L5" s="26">
        <f>IF(ISBLANK($A5),"",IF('start 5'!$F5=99999,"",'start 5'!$K5))</f>
        <v>0</v>
      </c>
      <c r="M5" s="26">
        <f>IF(ISBLANK($A5),"",IF('start 6'!$F5=99999,"",'start 6'!$K5))</f>
        <v>0</v>
      </c>
      <c r="N5" s="26">
        <f>IF(ISBLANK($A5),"",IF('start 7'!$F5=99999,"",'start 7'!$K5))</f>
        <v>0</v>
      </c>
      <c r="O5" s="26">
        <f>IF(ISBLANK($A5),"",IF('start 8'!$F5=99999,"",'start 8'!$K5))</f>
        <v>0</v>
      </c>
      <c r="P5" s="26">
        <f t="shared" si="1"/>
        <v>48</v>
      </c>
      <c r="Q5" s="26">
        <f t="shared" si="2"/>
        <v>10</v>
      </c>
      <c r="R5" s="26">
        <f t="shared" si="3"/>
        <v>0</v>
      </c>
      <c r="S5" s="26">
        <f t="shared" si="4"/>
        <v>0</v>
      </c>
      <c r="T5" s="26">
        <f t="shared" si="5"/>
        <v>0</v>
      </c>
      <c r="U5" s="26">
        <f t="shared" si="6"/>
        <v>0</v>
      </c>
    </row>
    <row r="6" spans="1:21" s="27" customFormat="1" ht="12.75" customHeight="1">
      <c r="A6" s="21" t="s">
        <v>26</v>
      </c>
      <c r="B6" s="22" t="s">
        <v>27</v>
      </c>
      <c r="C6" s="23">
        <f t="shared" si="7"/>
        <v>0</v>
      </c>
      <c r="D6" s="23">
        <f t="shared" si="0"/>
        <v>0</v>
      </c>
      <c r="E6" s="21"/>
      <c r="F6" s="24" t="s">
        <v>23</v>
      </c>
      <c r="G6" s="28">
        <v>111</v>
      </c>
      <c r="H6" s="26">
        <f>IF(ISBLANK($A6),"",IF('start 1'!$F6=99999,"",'start 1'!$K6))</f>
        <v>10</v>
      </c>
      <c r="I6" s="26">
        <f>IF(ISBLANK($A6),"",IF('start 2'!$F6=99999,"",'start 2'!$K6))</f>
        <v>10</v>
      </c>
      <c r="J6" s="26">
        <f>IF(ISBLANK($A6),"",IF('start 3'!$F6=99999,"",'start 3'!$K6))</f>
        <v>10</v>
      </c>
      <c r="K6" s="26">
        <f>IF(ISBLANK($A6),"",IF('start 4'!$F6=99999,"",'start 4'!$K6))</f>
        <v>0</v>
      </c>
      <c r="L6" s="26">
        <f>IF(ISBLANK($A6),"",IF('start 5'!$F6=99999,"",'start 5'!$K6))</f>
        <v>0</v>
      </c>
      <c r="M6" s="26">
        <f>IF(ISBLANK($A6),"",IF('start 6'!$F6=99999,"",'start 6'!$K6))</f>
        <v>0</v>
      </c>
      <c r="N6" s="26">
        <f>IF(ISBLANK($A6),"",IF('start 7'!$F6=99999,"",'start 7'!$K6))</f>
        <v>0</v>
      </c>
      <c r="O6" s="26">
        <f>IF(ISBLANK($A6),"",IF('start 8'!$F6=99999,"",'start 8'!$K6))</f>
        <v>0</v>
      </c>
      <c r="P6" s="26">
        <f t="shared" si="1"/>
        <v>30</v>
      </c>
      <c r="Q6" s="26">
        <f t="shared" si="2"/>
        <v>5</v>
      </c>
      <c r="R6" s="26">
        <f t="shared" si="3"/>
        <v>0</v>
      </c>
      <c r="S6" s="26">
        <f t="shared" si="4"/>
        <v>0</v>
      </c>
      <c r="T6" s="26">
        <f t="shared" si="5"/>
        <v>0</v>
      </c>
      <c r="U6" s="26">
        <f t="shared" si="6"/>
        <v>0</v>
      </c>
    </row>
    <row r="7" spans="1:21" s="27" customFormat="1" ht="12.75" customHeight="1">
      <c r="A7" s="21" t="s">
        <v>28</v>
      </c>
      <c r="B7" s="21"/>
      <c r="C7" s="23">
        <f t="shared" si="7"/>
        <v>0</v>
      </c>
      <c r="D7" s="23">
        <f t="shared" si="0"/>
        <v>0</v>
      </c>
      <c r="E7" s="21"/>
      <c r="F7" s="24" t="s">
        <v>29</v>
      </c>
      <c r="G7" s="28">
        <v>107</v>
      </c>
      <c r="H7" s="26">
        <f>IF(ISBLANK($A7),"",IF('start 1'!$F7=99999,"",'start 1'!$K7))</f>
        <v>3</v>
      </c>
      <c r="I7" s="26">
        <f>IF(ISBLANK($A7),"",IF('start 2'!$F7=99999,"",'start 2'!$K7))</f>
        <v>3</v>
      </c>
      <c r="J7" s="26">
        <f>IF(ISBLANK($A7),"",IF('start 3'!$F7=99999,"",'start 3'!$K7))</f>
        <v>5.7</v>
      </c>
      <c r="K7" s="26">
        <f>IF(ISBLANK($A7),"",IF('start 4'!$F7=99999,"",'start 4'!$K7))</f>
        <v>0</v>
      </c>
      <c r="L7" s="26">
        <f>IF(ISBLANK($A7),"",IF('start 5'!$F7=99999,"",'start 5'!$K7))</f>
        <v>0</v>
      </c>
      <c r="M7" s="26">
        <f>IF(ISBLANK($A7),"",IF('start 6'!$F7=99999,"",'start 6'!$K7))</f>
        <v>0</v>
      </c>
      <c r="N7" s="26">
        <f>IF(ISBLANK($A7),"",IF('start 7'!$F7=99999,"",'start 7'!$K7))</f>
        <v>0</v>
      </c>
      <c r="O7" s="26">
        <f>IF(ISBLANK($A7),"",IF('start 8'!$F7=99999,"",'start 8'!$K7))</f>
        <v>0</v>
      </c>
      <c r="P7" s="26">
        <f t="shared" si="1"/>
        <v>11.7</v>
      </c>
      <c r="Q7" s="26">
        <f t="shared" si="2"/>
        <v>2</v>
      </c>
      <c r="R7" s="26">
        <f t="shared" si="3"/>
        <v>0</v>
      </c>
      <c r="S7" s="26">
        <f t="shared" si="4"/>
        <v>0</v>
      </c>
      <c r="T7" s="26">
        <f t="shared" si="5"/>
        <v>0</v>
      </c>
      <c r="U7" s="26">
        <f t="shared" si="6"/>
        <v>0</v>
      </c>
    </row>
    <row r="8" spans="1:21" s="27" customFormat="1" ht="12.75" customHeight="1">
      <c r="A8" s="21" t="s">
        <v>30</v>
      </c>
      <c r="B8" s="22" t="s">
        <v>31</v>
      </c>
      <c r="C8" s="23">
        <f t="shared" si="7"/>
        <v>0</v>
      </c>
      <c r="D8" s="23">
        <f t="shared" si="0"/>
        <v>0</v>
      </c>
      <c r="E8" s="21"/>
      <c r="F8" s="24" t="s">
        <v>23</v>
      </c>
      <c r="G8" s="28">
        <v>111</v>
      </c>
      <c r="H8" s="26">
        <f>IF(ISBLANK($A8),"",IF('start 1'!$F8=99999,"",'start 1'!$K8))</f>
        <v>14</v>
      </c>
      <c r="I8" s="26">
        <f>IF(ISBLANK($A8),"",IF('start 2'!$F8=99999,"",'start 2'!$K8))</f>
        <v>15</v>
      </c>
      <c r="J8" s="26">
        <f>IF(ISBLANK($A8),"",IF('start 3'!$F8=99999,"",'start 3'!$K8))</f>
        <v>13</v>
      </c>
      <c r="K8" s="26">
        <f>IF(ISBLANK($A8),"",IF('start 4'!$F8=99999,"",'start 4'!$K8))</f>
        <v>0</v>
      </c>
      <c r="L8" s="26">
        <f>IF(ISBLANK($A8),"",IF('start 5'!$F8=99999,"",'start 5'!$K8))</f>
        <v>0</v>
      </c>
      <c r="M8" s="26">
        <f>IF(ISBLANK($A8),"",IF('start 6'!$F8=99999,"",'start 6'!$K8))</f>
        <v>0</v>
      </c>
      <c r="N8" s="26">
        <f>IF(ISBLANK($A8),"",IF('start 7'!$F8=99999,"",'start 7'!$K8))</f>
        <v>0</v>
      </c>
      <c r="O8" s="26">
        <f>IF(ISBLANK($A8),"",IF('start 8'!$F8=99999,"",'start 8'!$K8))</f>
        <v>0</v>
      </c>
      <c r="P8" s="26">
        <f t="shared" si="1"/>
        <v>42</v>
      </c>
      <c r="Q8" s="26">
        <f t="shared" si="2"/>
        <v>7</v>
      </c>
      <c r="R8" s="26">
        <f t="shared" si="3"/>
        <v>0</v>
      </c>
      <c r="S8" s="26">
        <f t="shared" si="4"/>
        <v>0</v>
      </c>
      <c r="T8" s="26">
        <f t="shared" si="5"/>
        <v>0</v>
      </c>
      <c r="U8" s="26">
        <f t="shared" si="6"/>
        <v>0</v>
      </c>
    </row>
    <row r="9" spans="1:21" s="27" customFormat="1" ht="12.75" customHeight="1">
      <c r="A9" s="21" t="s">
        <v>32</v>
      </c>
      <c r="B9" s="21"/>
      <c r="C9" s="23">
        <f t="shared" si="7"/>
        <v>0</v>
      </c>
      <c r="D9" s="23">
        <f t="shared" si="0"/>
        <v>0</v>
      </c>
      <c r="E9" s="21"/>
      <c r="F9" s="24" t="s">
        <v>23</v>
      </c>
      <c r="G9" s="28">
        <v>111</v>
      </c>
      <c r="H9" s="26">
        <f>IF(ISBLANK($A9),"",IF('start 1'!$F9=99999,"",'start 1'!$K9))</f>
        <v>11.7</v>
      </c>
      <c r="I9" s="26">
        <f>IF(ISBLANK($A9),"",IF('start 2'!$F9=99999,"",'start 2'!$K9))</f>
        <v>11.7</v>
      </c>
      <c r="J9" s="26">
        <f>IF(ISBLANK($A9),"",IF('start 3'!$F9=99999,"",'start 3'!$K9))</f>
        <v>11.7</v>
      </c>
      <c r="K9" s="26">
        <f>IF(ISBLANK($A9),"",IF('start 4'!$F9=99999,"",'start 4'!$K9))</f>
        <v>0</v>
      </c>
      <c r="L9" s="26">
        <f>IF(ISBLANK($A9),"",IF('start 5'!$F9=99999,"",'start 5'!$K9))</f>
        <v>0</v>
      </c>
      <c r="M9" s="26">
        <f>IF(ISBLANK($A9),"",IF('start 6'!$F9=99999,"",'start 6'!$K9))</f>
        <v>0</v>
      </c>
      <c r="N9" s="26">
        <f>IF(ISBLANK($A9),"",IF('start 7'!$F9=99999,"",'start 7'!$K9))</f>
        <v>0</v>
      </c>
      <c r="O9" s="26">
        <f>IF(ISBLANK($A9),"",IF('start 8'!$F9=99999,"",'start 8'!$K9))</f>
        <v>0</v>
      </c>
      <c r="P9" s="26">
        <f t="shared" si="1"/>
        <v>35.099999999999994</v>
      </c>
      <c r="Q9" s="26">
        <f t="shared" si="2"/>
        <v>6</v>
      </c>
      <c r="R9" s="26">
        <f t="shared" si="3"/>
        <v>0</v>
      </c>
      <c r="S9" s="26">
        <f t="shared" si="4"/>
        <v>0</v>
      </c>
      <c r="T9" s="26">
        <f t="shared" si="5"/>
        <v>0</v>
      </c>
      <c r="U9" s="26">
        <f t="shared" si="6"/>
        <v>0</v>
      </c>
    </row>
    <row r="10" spans="1:21" s="27" customFormat="1" ht="12.75" customHeight="1">
      <c r="A10" s="21" t="s">
        <v>33</v>
      </c>
      <c r="B10" s="21" t="s">
        <v>34</v>
      </c>
      <c r="C10" s="23">
        <f t="shared" si="7"/>
        <v>0</v>
      </c>
      <c r="D10" s="23">
        <f t="shared" si="0"/>
        <v>0</v>
      </c>
      <c r="E10" s="21"/>
      <c r="F10" s="24" t="s">
        <v>23</v>
      </c>
      <c r="G10" s="28">
        <v>111</v>
      </c>
      <c r="H10" s="26">
        <f>IF(ISBLANK($A10),"",IF('start 1'!$F10=99999,"",'start 1'!$K10))</f>
        <v>13</v>
      </c>
      <c r="I10" s="26">
        <f>IF(ISBLANK($A10),"",IF('start 2'!$F10=99999,"",'start 2'!$K10))</f>
        <v>13</v>
      </c>
      <c r="J10" s="26">
        <f>IF(ISBLANK($A10),"",IF('start 3'!$F10=99999,"",'start 3'!$K10))</f>
        <v>16</v>
      </c>
      <c r="K10" s="26">
        <f>IF(ISBLANK($A10),"",IF('start 4'!$F10=99999,"",'start 4'!$K10))</f>
        <v>0</v>
      </c>
      <c r="L10" s="26">
        <f>IF(ISBLANK($A10),"",IF('start 5'!$F10=99999,"",'start 5'!$K10))</f>
        <v>0</v>
      </c>
      <c r="M10" s="26">
        <f>IF(ISBLANK($A10),"",IF('start 6'!$F10=99999,"",'start 6'!$K10))</f>
        <v>0</v>
      </c>
      <c r="N10" s="26">
        <f>IF(ISBLANK($A10),"",IF('start 7'!$F10=99999,"",'start 7'!$K10))</f>
        <v>0</v>
      </c>
      <c r="O10" s="26">
        <f>IF(ISBLANK($A10),"",IF('start 8'!$F10=99999,"",'start 8'!$K10))</f>
        <v>0</v>
      </c>
      <c r="P10" s="26">
        <f t="shared" si="1"/>
        <v>42</v>
      </c>
      <c r="Q10" s="26">
        <f t="shared" si="2"/>
        <v>7</v>
      </c>
      <c r="R10" s="26">
        <f t="shared" si="3"/>
        <v>0</v>
      </c>
      <c r="S10" s="26">
        <f t="shared" si="4"/>
        <v>0</v>
      </c>
      <c r="T10" s="26">
        <f t="shared" si="5"/>
        <v>0</v>
      </c>
      <c r="U10" s="26">
        <f t="shared" si="6"/>
        <v>0</v>
      </c>
    </row>
    <row r="11" spans="1:21" s="27" customFormat="1" ht="12.75" customHeight="1">
      <c r="A11" s="21" t="s">
        <v>35</v>
      </c>
      <c r="B11" s="21" t="s">
        <v>36</v>
      </c>
      <c r="C11" s="23" t="s">
        <v>37</v>
      </c>
      <c r="D11" s="23">
        <f t="shared" si="0"/>
        <v>0</v>
      </c>
      <c r="E11" s="21"/>
      <c r="F11" s="24" t="s">
        <v>38</v>
      </c>
      <c r="G11" s="28">
        <v>116</v>
      </c>
      <c r="H11" s="26">
        <f>IF(ISBLANK($A11),"",IF('start 1'!$F11=99999,"",'start 1'!$K11))</f>
        <v>17</v>
      </c>
      <c r="I11" s="26">
        <f>IF(ISBLANK($A11),"",IF('start 2'!$F11=99999,"",'start 2'!$K11))</f>
        <v>14</v>
      </c>
      <c r="J11" s="26">
        <f>IF(ISBLANK($A11),"",IF('start 3'!$F11=99999,"",'start 3'!$K11))</f>
        <v>14</v>
      </c>
      <c r="K11" s="26">
        <f>IF(ISBLANK($A11),"",IF('start 4'!$F11=99999,"",'start 4'!$K11))</f>
        <v>0</v>
      </c>
      <c r="L11" s="26">
        <f>IF(ISBLANK($A11),"",IF('start 5'!$F11=99999,"",'start 5'!$K11))</f>
        <v>0</v>
      </c>
      <c r="M11" s="26">
        <f>IF(ISBLANK($A11),"",IF('start 6'!$F11=99999,"",'start 6'!$K11))</f>
        <v>0</v>
      </c>
      <c r="N11" s="26">
        <f>IF(ISBLANK($A11),"",IF('start 7'!$F11=99999,"",'start 7'!$K11))</f>
        <v>0</v>
      </c>
      <c r="O11" s="26">
        <f>IF(ISBLANK($A11),"",IF('start 8'!$F11=99999,"",'start 8'!$K11))</f>
        <v>0</v>
      </c>
      <c r="P11" s="26">
        <f t="shared" si="1"/>
        <v>45</v>
      </c>
      <c r="Q11" s="26">
        <f t="shared" si="2"/>
        <v>9</v>
      </c>
      <c r="R11" s="26">
        <f t="shared" si="3"/>
        <v>0</v>
      </c>
      <c r="S11" s="26">
        <f t="shared" si="4"/>
        <v>0</v>
      </c>
      <c r="T11" s="26">
        <f t="shared" si="5"/>
        <v>0</v>
      </c>
      <c r="U11" s="26">
        <f t="shared" si="6"/>
        <v>0</v>
      </c>
    </row>
    <row r="12" spans="1:21" s="27" customFormat="1" ht="12.75" customHeight="1">
      <c r="A12" s="21"/>
      <c r="B12" s="21"/>
      <c r="C12" s="23">
        <f aca="true" t="shared" si="8" ref="C12:C21">IF(B12="","",B12)</f>
        <v>0</v>
      </c>
      <c r="D12" s="23">
        <f t="shared" si="0"/>
        <v>0</v>
      </c>
      <c r="E12" s="21"/>
      <c r="F12" s="24"/>
      <c r="G12" s="28"/>
      <c r="H12" s="26">
        <f>IF(ISBLANK($A12),"",IF('start 1'!$F12=99999,"",'start 1'!$K12))</f>
        <v>0</v>
      </c>
      <c r="I12" s="26">
        <f>IF(ISBLANK($A12),"",IF('start 2'!$F12=99999,"",'start 2'!$K12))</f>
        <v>0</v>
      </c>
      <c r="J12" s="26">
        <f>IF(ISBLANK($A12),"",IF('start 3'!$F12=99999,"",'start 3'!$K12))</f>
        <v>0</v>
      </c>
      <c r="K12" s="26">
        <f>IF(ISBLANK($A12),"",IF('start 4'!$F12=99999,"",'start 4'!$K12))</f>
        <v>0</v>
      </c>
      <c r="L12" s="26">
        <f>IF(ISBLANK($A12),"",IF('start 5'!$F12=99999,"",'start 5'!$K12))</f>
        <v>0</v>
      </c>
      <c r="M12" s="26">
        <f>IF(ISBLANK($A12),"",IF('start 6'!$F12=99999,"",'start 6'!$K12))</f>
        <v>0</v>
      </c>
      <c r="N12" s="26">
        <f>IF(ISBLANK($A12),"",IF('start 7'!$F12=99999,"",'start 7'!$K12))</f>
        <v>0</v>
      </c>
      <c r="O12" s="26">
        <f>IF(ISBLANK($A12),"",IF('start 8'!$F12=99999,"",'start 8'!$K12))</f>
        <v>0</v>
      </c>
      <c r="P12" s="26">
        <f t="shared" si="1"/>
        <v>0</v>
      </c>
      <c r="Q12" s="26">
        <f t="shared" si="2"/>
        <v>0</v>
      </c>
      <c r="R12" s="26">
        <f t="shared" si="3"/>
        <v>0</v>
      </c>
      <c r="S12" s="26">
        <f t="shared" si="4"/>
        <v>0</v>
      </c>
      <c r="T12" s="26">
        <f t="shared" si="5"/>
        <v>0</v>
      </c>
      <c r="U12" s="26">
        <f t="shared" si="6"/>
        <v>0</v>
      </c>
    </row>
    <row r="13" spans="1:21" s="27" customFormat="1" ht="12.75" customHeight="1">
      <c r="A13" s="21" t="s">
        <v>39</v>
      </c>
      <c r="B13" s="21" t="s">
        <v>40</v>
      </c>
      <c r="C13" s="23">
        <f t="shared" si="8"/>
        <v>0</v>
      </c>
      <c r="D13" s="23">
        <f t="shared" si="0"/>
        <v>0</v>
      </c>
      <c r="E13" s="21"/>
      <c r="F13" s="24" t="s">
        <v>23</v>
      </c>
      <c r="G13" s="28">
        <v>111</v>
      </c>
      <c r="H13" s="26">
        <f>IF(ISBLANK($A13),"",IF('start 1'!$F13=99999,"",'start 1'!$K13))</f>
        <v>0</v>
      </c>
      <c r="I13" s="26">
        <f>IF(ISBLANK($A13),"",IF('start 2'!$F13=99999,"",'start 2'!$K13))</f>
        <v>0</v>
      </c>
      <c r="J13" s="26">
        <f>IF(ISBLANK($A13),"",IF('start 3'!$F13=99999,"",'start 3'!$K13))</f>
        <v>0</v>
      </c>
      <c r="K13" s="26">
        <f>IF(ISBLANK($A13),"",IF('start 4'!$F13=99999,"",'start 4'!$K13))</f>
        <v>0</v>
      </c>
      <c r="L13" s="26">
        <f>IF(ISBLANK($A13),"",IF('start 5'!$F13=99999,"",'start 5'!$K13))</f>
        <v>0</v>
      </c>
      <c r="M13" s="26">
        <f>IF(ISBLANK($A13),"",IF('start 6'!$F13=99999,"",'start 6'!$K13))</f>
        <v>0</v>
      </c>
      <c r="N13" s="26">
        <f>IF(ISBLANK($A13),"",IF('start 7'!$F13=99999,"",'start 7'!$K13))</f>
        <v>0</v>
      </c>
      <c r="O13" s="26">
        <f>IF(ISBLANK($A13),"",IF('start 8'!$F13=99999,"",'start 8'!$K13))</f>
        <v>0</v>
      </c>
      <c r="P13" s="26">
        <f t="shared" si="1"/>
        <v>0</v>
      </c>
      <c r="Q13" s="26">
        <f t="shared" si="2"/>
        <v>1</v>
      </c>
      <c r="R13" s="26">
        <f t="shared" si="3"/>
        <v>0</v>
      </c>
      <c r="S13" s="26">
        <f t="shared" si="4"/>
        <v>0</v>
      </c>
      <c r="T13" s="26">
        <f t="shared" si="5"/>
        <v>0</v>
      </c>
      <c r="U13" s="26">
        <f t="shared" si="6"/>
        <v>0</v>
      </c>
    </row>
    <row r="14" spans="1:21" s="27" customFormat="1" ht="12.75" customHeight="1">
      <c r="A14" s="21" t="s">
        <v>41</v>
      </c>
      <c r="B14" s="21"/>
      <c r="C14" s="23">
        <f t="shared" si="8"/>
        <v>0</v>
      </c>
      <c r="D14" s="23">
        <f t="shared" si="0"/>
        <v>0</v>
      </c>
      <c r="E14" s="21"/>
      <c r="F14" s="24" t="s">
        <v>29</v>
      </c>
      <c r="G14" s="28">
        <v>107</v>
      </c>
      <c r="H14" s="26">
        <f>IF(ISBLANK($A14),"",IF('start 1'!$F14=99999,"",'start 1'!$K14))</f>
        <v>8</v>
      </c>
      <c r="I14" s="26">
        <f>IF(ISBLANK($A14),"",IF('start 2'!$F14=99999,"",'start 2'!$K14))</f>
        <v>5.7</v>
      </c>
      <c r="J14" s="26">
        <f>IF(ISBLANK($A14),"",IF('start 3'!$F14=99999,"",'start 3'!$K14))</f>
        <v>3</v>
      </c>
      <c r="K14" s="26">
        <f>IF(ISBLANK($A14),"",IF('start 4'!$F14=99999,"",'start 4'!$K14))</f>
        <v>0</v>
      </c>
      <c r="L14" s="26">
        <f>IF(ISBLANK($A14),"",IF('start 5'!$F14=99999,"",'start 5'!$K14))</f>
        <v>0</v>
      </c>
      <c r="M14" s="26">
        <f>IF(ISBLANK($A14),"",IF('start 6'!$F14=99999,"",'start 6'!$K14))</f>
        <v>0</v>
      </c>
      <c r="N14" s="26">
        <f>IF(ISBLANK($A14),"",IF('start 7'!$F14=99999,"",'start 7'!$K14))</f>
        <v>0</v>
      </c>
      <c r="O14" s="26">
        <f>IF(ISBLANK($A14),"",IF('start 8'!$F14=99999,"",'start 8'!$K14))</f>
        <v>0</v>
      </c>
      <c r="P14" s="26">
        <f t="shared" si="1"/>
        <v>16.7</v>
      </c>
      <c r="Q14" s="26">
        <f t="shared" si="2"/>
        <v>3</v>
      </c>
      <c r="R14" s="26">
        <f t="shared" si="3"/>
        <v>0</v>
      </c>
      <c r="S14" s="26">
        <f t="shared" si="4"/>
        <v>0</v>
      </c>
      <c r="T14" s="26">
        <f t="shared" si="5"/>
        <v>0</v>
      </c>
      <c r="U14" s="26">
        <f t="shared" si="6"/>
        <v>0</v>
      </c>
    </row>
    <row r="15" spans="1:21" s="27" customFormat="1" ht="12.75" customHeight="1">
      <c r="A15" s="21"/>
      <c r="B15" s="21"/>
      <c r="C15" s="23">
        <f t="shared" si="8"/>
        <v>0</v>
      </c>
      <c r="D15" s="23">
        <f t="shared" si="0"/>
        <v>0</v>
      </c>
      <c r="E15" s="21"/>
      <c r="F15" s="24"/>
      <c r="G15" s="28"/>
      <c r="H15" s="26">
        <f>IF(ISBLANK($A15),"",IF('start 1'!$F15=99999,"",'start 1'!$K15))</f>
        <v>0</v>
      </c>
      <c r="I15" s="26">
        <f>IF(ISBLANK($A15),"",IF('start 2'!$F15=99999,"",'start 2'!$K15))</f>
        <v>0</v>
      </c>
      <c r="J15" s="26">
        <f>IF(ISBLANK($A15),"",IF('start 3'!$F15=99999,"",'start 3'!$K15))</f>
        <v>0</v>
      </c>
      <c r="K15" s="26">
        <f>IF(ISBLANK($A15),"",IF('start 4'!$F15=99999,"",'start 4'!$K15))</f>
        <v>0</v>
      </c>
      <c r="L15" s="26">
        <f>IF(ISBLANK($A15),"",IF('start 5'!$F15=99999,"",'start 5'!$K15))</f>
        <v>0</v>
      </c>
      <c r="M15" s="26">
        <f>IF(ISBLANK($A15),"",IF('start 6'!$F15=99999,"",'start 6'!$K15))</f>
        <v>0</v>
      </c>
      <c r="N15" s="26">
        <f>IF(ISBLANK($A15),"",IF('start 7'!$F15=99999,"",'start 7'!$K15))</f>
        <v>0</v>
      </c>
      <c r="O15" s="26">
        <f>IF(ISBLANK($A15),"",IF('start 8'!$F15=99999,"",'start 8'!$K15))</f>
        <v>0</v>
      </c>
      <c r="P15" s="26">
        <f t="shared" si="1"/>
        <v>0</v>
      </c>
      <c r="Q15" s="26">
        <f t="shared" si="2"/>
        <v>0</v>
      </c>
      <c r="R15" s="26">
        <f t="shared" si="3"/>
        <v>0</v>
      </c>
      <c r="S15" s="26">
        <f t="shared" si="4"/>
        <v>0</v>
      </c>
      <c r="T15" s="26">
        <f t="shared" si="5"/>
        <v>0</v>
      </c>
      <c r="U15" s="26">
        <f t="shared" si="6"/>
        <v>0</v>
      </c>
    </row>
    <row r="16" spans="1:21" s="27" customFormat="1" ht="12.75" customHeight="1">
      <c r="A16" s="21"/>
      <c r="B16" s="21"/>
      <c r="C16" s="23">
        <f t="shared" si="8"/>
        <v>0</v>
      </c>
      <c r="D16" s="23">
        <f t="shared" si="0"/>
        <v>0</v>
      </c>
      <c r="E16" s="21"/>
      <c r="F16" s="24"/>
      <c r="G16" s="28"/>
      <c r="H16" s="26">
        <f>IF(ISBLANK($A16),"",IF('start 1'!$F16=99999,"",'start 1'!$K16))</f>
        <v>0</v>
      </c>
      <c r="I16" s="26">
        <f>IF(ISBLANK($A16),"",IF('start 2'!$F16=99999,"",'start 2'!$K16))</f>
        <v>0</v>
      </c>
      <c r="J16" s="26">
        <f>IF(ISBLANK($A16),"",IF('start 3'!$F16=99999,"",'start 3'!$K16))</f>
        <v>0</v>
      </c>
      <c r="K16" s="26">
        <f>IF(ISBLANK($A16),"",IF('start 4'!$F16=99999,"",'start 4'!$K16))</f>
        <v>0</v>
      </c>
      <c r="L16" s="26">
        <f>IF(ISBLANK($A16),"",IF('start 5'!$F16=99999,"",'start 5'!$K16))</f>
        <v>0</v>
      </c>
      <c r="M16" s="26">
        <f>IF(ISBLANK($A16),"",IF('start 6'!$F16=99999,"",'start 6'!$K16))</f>
        <v>0</v>
      </c>
      <c r="N16" s="26">
        <f>IF(ISBLANK($A16),"",IF('start 7'!$F16=99999,"",'start 7'!$K16))</f>
        <v>0</v>
      </c>
      <c r="O16" s="26">
        <f>IF(ISBLANK($A16),"",IF('start 8'!$F16=99999,"",'start 8'!$K16))</f>
        <v>0</v>
      </c>
      <c r="P16" s="26">
        <f t="shared" si="1"/>
        <v>0</v>
      </c>
      <c r="Q16" s="26">
        <f t="shared" si="2"/>
        <v>0</v>
      </c>
      <c r="R16" s="26">
        <f t="shared" si="3"/>
        <v>0</v>
      </c>
      <c r="S16" s="26">
        <f t="shared" si="4"/>
        <v>0</v>
      </c>
      <c r="T16" s="26">
        <f t="shared" si="5"/>
        <v>0</v>
      </c>
      <c r="U16" s="26">
        <f t="shared" si="6"/>
        <v>0</v>
      </c>
    </row>
    <row r="17" spans="1:21" ht="12.75" customHeight="1">
      <c r="A17" s="21"/>
      <c r="B17" s="21"/>
      <c r="C17" s="23">
        <f t="shared" si="8"/>
        <v>0</v>
      </c>
      <c r="D17" s="23">
        <f t="shared" si="0"/>
        <v>0</v>
      </c>
      <c r="E17" s="21"/>
      <c r="F17" s="24"/>
      <c r="G17" s="28"/>
      <c r="H17" s="26">
        <f>IF(ISBLANK($A17),"",IF('start 1'!$F17=99999,"",'start 1'!$K17))</f>
        <v>0</v>
      </c>
      <c r="I17" s="26">
        <f>IF(ISBLANK($A17),"",IF('start 2'!$F17=99999,"",'start 2'!$K17))</f>
        <v>0</v>
      </c>
      <c r="J17" s="26">
        <f>IF(ISBLANK($A17),"",IF('start 3'!$F17=99999,"",'start 3'!$K17))</f>
        <v>0</v>
      </c>
      <c r="K17" s="26">
        <f>IF(ISBLANK($A17),"",IF('start 4'!$F17=99999,"",'start 4'!$K17))</f>
        <v>0</v>
      </c>
      <c r="L17" s="26">
        <f>IF(ISBLANK($A17),"",IF('start 5'!$F17=99999,"",'start 5'!$K17))</f>
        <v>0</v>
      </c>
      <c r="M17" s="26">
        <f>IF(ISBLANK($A17),"",IF('start 6'!$F17=99999,"",'start 6'!$K17))</f>
        <v>0</v>
      </c>
      <c r="N17" s="26">
        <f>IF(ISBLANK($A17),"",IF('start 7'!$F17=99999,"",'start 7'!$K17))</f>
        <v>0</v>
      </c>
      <c r="O17" s="26">
        <f>IF(ISBLANK($A17),"",IF('start 8'!$F17=99999,"",'start 8'!$K17))</f>
        <v>0</v>
      </c>
      <c r="P17" s="26">
        <f t="shared" si="1"/>
        <v>0</v>
      </c>
      <c r="Q17" s="26">
        <f t="shared" si="2"/>
        <v>0</v>
      </c>
      <c r="R17" s="26">
        <f t="shared" si="3"/>
        <v>0</v>
      </c>
      <c r="S17" s="26">
        <f t="shared" si="4"/>
        <v>0</v>
      </c>
      <c r="T17" s="26">
        <f t="shared" si="5"/>
        <v>0</v>
      </c>
      <c r="U17" s="26">
        <f t="shared" si="6"/>
        <v>0</v>
      </c>
    </row>
    <row r="18" spans="1:21" ht="12.75" customHeight="1">
      <c r="A18" s="21"/>
      <c r="B18" s="21"/>
      <c r="C18" s="23">
        <f t="shared" si="8"/>
        <v>0</v>
      </c>
      <c r="D18" s="23">
        <f t="shared" si="0"/>
        <v>0</v>
      </c>
      <c r="E18" s="21"/>
      <c r="F18" s="24"/>
      <c r="G18" s="28"/>
      <c r="H18" s="26">
        <f>IF(ISBLANK($A18),"",IF('start 1'!$F18=99999,"",'start 1'!$K18))</f>
        <v>0</v>
      </c>
      <c r="I18" s="26">
        <f>IF(ISBLANK($A18),"",IF('start 2'!$F18=99999,"",'start 2'!$K18))</f>
        <v>0</v>
      </c>
      <c r="J18" s="26">
        <f>IF(ISBLANK($A18),"",IF('start 3'!$F18=99999,"",'start 3'!$K18))</f>
        <v>0</v>
      </c>
      <c r="K18" s="26">
        <f>IF(ISBLANK($A18),"",IF('start 4'!$F18=99999,"",'start 4'!$K18))</f>
        <v>0</v>
      </c>
      <c r="L18" s="26">
        <f>IF(ISBLANK($A18),"",IF('start 5'!$F18=99999,"",'start 5'!$K18))</f>
        <v>0</v>
      </c>
      <c r="M18" s="26">
        <f>IF(ISBLANK($A18),"",IF('start 6'!$F18=99999,"",'start 6'!$K18))</f>
        <v>0</v>
      </c>
      <c r="N18" s="26">
        <f>IF(ISBLANK($A18),"",IF('start 7'!$F18=99999,"",'start 7'!$K18))</f>
        <v>0</v>
      </c>
      <c r="O18" s="26">
        <f>IF(ISBLANK($A18),"",IF('start 8'!$F18=99999,"",'start 8'!$K18))</f>
        <v>0</v>
      </c>
      <c r="P18" s="26">
        <f t="shared" si="1"/>
        <v>0</v>
      </c>
      <c r="Q18" s="26">
        <f t="shared" si="2"/>
        <v>0</v>
      </c>
      <c r="R18" s="26">
        <f t="shared" si="3"/>
        <v>0</v>
      </c>
      <c r="S18" s="26">
        <f t="shared" si="4"/>
        <v>0</v>
      </c>
      <c r="T18" s="26">
        <f t="shared" si="5"/>
        <v>0</v>
      </c>
      <c r="U18" s="26">
        <f t="shared" si="6"/>
        <v>0</v>
      </c>
    </row>
    <row r="19" spans="1:21" ht="12.75" customHeight="1">
      <c r="A19" s="21"/>
      <c r="B19" s="21"/>
      <c r="C19" s="23">
        <f t="shared" si="8"/>
        <v>0</v>
      </c>
      <c r="D19" s="23">
        <f t="shared" si="0"/>
        <v>0</v>
      </c>
      <c r="E19" s="21"/>
      <c r="F19" s="24"/>
      <c r="G19" s="28"/>
      <c r="H19" s="26">
        <f>IF(ISBLANK($A19),"",IF('start 1'!$F19=99999,"",'start 1'!$K19))</f>
        <v>0</v>
      </c>
      <c r="I19" s="26">
        <f>IF(ISBLANK($A19),"",IF('start 2'!$F19=99999,"",'start 2'!$K19))</f>
        <v>0</v>
      </c>
      <c r="J19" s="26">
        <f>IF(ISBLANK($A19),"",IF('start 3'!$F19=99999,"",'start 3'!$K19))</f>
        <v>0</v>
      </c>
      <c r="K19" s="26">
        <f>IF(ISBLANK($A19),"",IF('start 4'!$F19=99999,"",'start 4'!$K19))</f>
        <v>0</v>
      </c>
      <c r="L19" s="26">
        <f>IF(ISBLANK($A19),"",IF('start 5'!$F19=99999,"",'start 5'!$K19))</f>
        <v>0</v>
      </c>
      <c r="M19" s="26">
        <f>IF(ISBLANK($A19),"",IF('start 6'!$F19=99999,"",'start 6'!$K19))</f>
        <v>0</v>
      </c>
      <c r="N19" s="26">
        <f>IF(ISBLANK($A19),"",IF('start 7'!$F19=99999,"",'start 7'!$K19))</f>
        <v>0</v>
      </c>
      <c r="O19" s="26">
        <f>IF(ISBLANK($A19),"",IF('start 8'!$F19=99999,"",'start 8'!$K19))</f>
        <v>0</v>
      </c>
      <c r="P19" s="26">
        <f t="shared" si="1"/>
        <v>0</v>
      </c>
      <c r="Q19" s="26">
        <f t="shared" si="2"/>
        <v>0</v>
      </c>
      <c r="R19" s="26">
        <f t="shared" si="3"/>
        <v>0</v>
      </c>
      <c r="S19" s="26">
        <f t="shared" si="4"/>
        <v>0</v>
      </c>
      <c r="T19" s="26">
        <f t="shared" si="5"/>
        <v>0</v>
      </c>
      <c r="U19" s="26">
        <f t="shared" si="6"/>
        <v>0</v>
      </c>
    </row>
    <row r="20" spans="1:21" ht="12.75" customHeight="1">
      <c r="A20" s="21"/>
      <c r="B20" s="21"/>
      <c r="C20" s="23">
        <f t="shared" si="8"/>
        <v>0</v>
      </c>
      <c r="D20" s="23">
        <f t="shared" si="0"/>
        <v>0</v>
      </c>
      <c r="E20" s="21"/>
      <c r="F20" s="24"/>
      <c r="G20" s="28"/>
      <c r="H20" s="26">
        <f>IF(ISBLANK($A20),"",IF('start 1'!$F20=99999,"",'start 1'!$K20))</f>
        <v>0</v>
      </c>
      <c r="I20" s="26">
        <f>IF(ISBLANK($A20),"",IF('start 2'!$F20=99999,"",'start 2'!$K20))</f>
        <v>0</v>
      </c>
      <c r="J20" s="26">
        <f>IF(ISBLANK($A20),"",IF('start 3'!$F20=99999,"",'start 3'!$K20))</f>
        <v>0</v>
      </c>
      <c r="K20" s="26">
        <f>IF(ISBLANK($A20),"",IF('start 4'!$F20=99999,"",'start 4'!$K20))</f>
        <v>0</v>
      </c>
      <c r="L20" s="26">
        <f>IF(ISBLANK($A20),"",IF('start 5'!$F20=99999,"",'start 5'!$K20))</f>
        <v>0</v>
      </c>
      <c r="M20" s="26">
        <f>IF(ISBLANK($A20),"",IF('start 6'!$F20=99999,"",'start 6'!$K20))</f>
        <v>0</v>
      </c>
      <c r="N20" s="26">
        <f>IF(ISBLANK($A20),"",IF('start 7'!$F20=99999,"",'start 7'!$K20))</f>
        <v>0</v>
      </c>
      <c r="O20" s="26">
        <f>IF(ISBLANK($A20),"",IF('start 8'!$F20=99999,"",'start 8'!$K20))</f>
        <v>0</v>
      </c>
      <c r="P20" s="26">
        <f t="shared" si="1"/>
        <v>0</v>
      </c>
      <c r="Q20" s="26">
        <f t="shared" si="2"/>
        <v>0</v>
      </c>
      <c r="R20" s="26">
        <f t="shared" si="3"/>
        <v>0</v>
      </c>
      <c r="S20" s="26">
        <f t="shared" si="4"/>
        <v>0</v>
      </c>
      <c r="T20" s="26">
        <f t="shared" si="5"/>
        <v>0</v>
      </c>
      <c r="U20" s="26">
        <f t="shared" si="6"/>
        <v>0</v>
      </c>
    </row>
    <row r="21" spans="1:21" ht="12.75" customHeight="1">
      <c r="A21" s="21"/>
      <c r="B21" s="21"/>
      <c r="C21" s="23">
        <f t="shared" si="8"/>
        <v>0</v>
      </c>
      <c r="D21" s="23">
        <f t="shared" si="0"/>
        <v>0</v>
      </c>
      <c r="E21" s="21"/>
      <c r="F21" s="24"/>
      <c r="G21" s="28"/>
      <c r="H21" s="26">
        <f>IF(ISBLANK($A21),"",IF('start 1'!$F21=99999,"",'start 1'!$K21))</f>
        <v>0</v>
      </c>
      <c r="I21" s="26">
        <f>IF(ISBLANK($A21),"",IF('start 2'!$F21=99999,"",'start 2'!$K21))</f>
        <v>0</v>
      </c>
      <c r="J21" s="26">
        <f>IF(ISBLANK($A21),"",IF('start 3'!$F21=99999,"",'start 3'!$K21))</f>
        <v>0</v>
      </c>
      <c r="K21" s="26">
        <f>IF(ISBLANK($A21),"",IF('start 4'!$F21=99999,"",'start 4'!$K21))</f>
        <v>0</v>
      </c>
      <c r="L21" s="26">
        <f>IF(ISBLANK($A21),"",IF('start 5'!$F21=99999,"",'start 5'!$K21))</f>
        <v>0</v>
      </c>
      <c r="M21" s="26">
        <f>IF(ISBLANK($A21),"",IF('start 6'!$F21=99999,"",'start 6'!$K21))</f>
        <v>0</v>
      </c>
      <c r="N21" s="26">
        <f>IF(ISBLANK($A21),"",IF('start 7'!$F21=99999,"",'start 7'!$K21))</f>
        <v>0</v>
      </c>
      <c r="O21" s="26">
        <f>IF(ISBLANK($A21),"",IF('start 8'!$F21=99999,"",'start 8'!$K21))</f>
        <v>0</v>
      </c>
      <c r="P21" s="26">
        <f t="shared" si="1"/>
        <v>0</v>
      </c>
      <c r="Q21" s="26">
        <f t="shared" si="2"/>
        <v>0</v>
      </c>
      <c r="R21" s="26">
        <f t="shared" si="3"/>
        <v>0</v>
      </c>
      <c r="S21" s="26">
        <f t="shared" si="4"/>
        <v>0</v>
      </c>
      <c r="T21" s="26">
        <f t="shared" si="5"/>
        <v>0</v>
      </c>
      <c r="U21" s="26">
        <f t="shared" si="6"/>
        <v>0</v>
      </c>
    </row>
    <row r="22" spans="1:21" s="33" customFormat="1" ht="19.5" customHeight="1">
      <c r="A22" s="29" t="s">
        <v>42</v>
      </c>
      <c r="B22" s="29"/>
      <c r="C22" s="29"/>
      <c r="D22" s="29"/>
      <c r="E22" s="29"/>
      <c r="F22" s="18">
        <f>COUNTA(A23:A40)</f>
        <v>2</v>
      </c>
      <c r="G22" s="30"/>
      <c r="H22" s="31"/>
      <c r="I22" s="32"/>
      <c r="J22" s="32"/>
      <c r="K22" s="32"/>
      <c r="L22" s="32"/>
      <c r="M22" s="32"/>
      <c r="N22" s="32"/>
      <c r="O22" s="32"/>
      <c r="P22" s="31"/>
      <c r="Q22" s="32"/>
      <c r="R22" s="32"/>
      <c r="S22" s="32"/>
      <c r="T22" s="32"/>
      <c r="U22" s="32"/>
    </row>
    <row r="23" spans="1:21" ht="12.75" customHeight="1">
      <c r="A23" s="21" t="s">
        <v>43</v>
      </c>
      <c r="B23" s="21"/>
      <c r="C23" s="23">
        <f aca="true" t="shared" si="9" ref="C23:C40">IF(B23="","",B23)</f>
        <v>0</v>
      </c>
      <c r="D23" s="23">
        <f aca="true" t="shared" si="10" ref="D23:D40">C23</f>
        <v>0</v>
      </c>
      <c r="E23" s="21"/>
      <c r="F23" s="24" t="s">
        <v>44</v>
      </c>
      <c r="G23" s="28">
        <v>150</v>
      </c>
      <c r="H23" s="26">
        <f>IF(ISBLANK($A23),"",IF('start 1'!$F23=99999,"",'start 1'!$K23))</f>
        <v>3</v>
      </c>
      <c r="I23" s="26">
        <f>IF(ISBLANK($A23),"",IF('start 2'!$F23=99999,"",'start 2'!$K23))</f>
        <v>0</v>
      </c>
      <c r="J23" s="26">
        <f>IF(ISBLANK($A23),"",IF('start 3'!$F23=99999,"",'start 3'!$K23))</f>
        <v>5.7</v>
      </c>
      <c r="K23" s="26">
        <f>IF(ISBLANK($A23),"",IF('start 4'!$F23=99999,"",'start 4'!$K23))</f>
        <v>0</v>
      </c>
      <c r="L23" s="26">
        <f>IF(ISBLANK($A23),"",IF('start 5'!$F23=99999,"",'start 5'!$K23))</f>
        <v>0</v>
      </c>
      <c r="M23" s="26">
        <f>IF(ISBLANK($A23),"",IF('start 6'!$F23=99999,"",'start 6'!$K23))</f>
        <v>0</v>
      </c>
      <c r="N23" s="26">
        <f>IF(ISBLANK($A23),"",IF('start 7'!$F23=99999,"",'start 7'!$K23))</f>
        <v>0</v>
      </c>
      <c r="O23" s="26">
        <f>IF(ISBLANK($A23),"",IF('start 8'!$F23=99999,"",'start 8'!$K23))</f>
        <v>0</v>
      </c>
      <c r="P23" s="26">
        <f aca="true" t="shared" si="11" ref="P23:P40">IF(COUNT(H23:O23)=0,"",SUM(H23:O23))</f>
        <v>8.7</v>
      </c>
      <c r="Q23" s="26">
        <f aca="true" t="shared" si="12" ref="Q23:Q40">IF(COUNT(H23:O23)=0,"",RANK($P23,$P$23:$P$40,1))</f>
        <v>1</v>
      </c>
      <c r="R23" s="26">
        <f aca="true" t="shared" si="13" ref="R23:R40">IF(COUNT(H23:O23)&lt;4,"",$P23-LARGE($H23:$O23,1))</f>
        <v>0</v>
      </c>
      <c r="S23" s="26">
        <f aca="true" t="shared" si="14" ref="S23:S40">IF(COUNT(H23:O23)&lt;4,"",RANK($R23,$R$23:$R$40,1))</f>
        <v>0</v>
      </c>
      <c r="T23" s="26">
        <f aca="true" t="shared" si="15" ref="T23:T40">IF(COUNT(H23:O23)&lt;8,"",$R23-LARGE($H23:$O23,2))</f>
        <v>0</v>
      </c>
      <c r="U23" s="26">
        <f aca="true" t="shared" si="16" ref="U23:U40">IF(COUNT(H23:O23)&lt;8,"",RANK($T23,$T$23:$T$40,1))</f>
        <v>0</v>
      </c>
    </row>
    <row r="24" spans="1:21" ht="12.75" customHeight="1">
      <c r="A24" s="21" t="s">
        <v>45</v>
      </c>
      <c r="B24" s="21"/>
      <c r="C24" s="23">
        <f t="shared" si="9"/>
        <v>0</v>
      </c>
      <c r="D24" s="23">
        <f t="shared" si="10"/>
        <v>0</v>
      </c>
      <c r="E24" s="21"/>
      <c r="F24" s="24" t="s">
        <v>44</v>
      </c>
      <c r="G24" s="28">
        <v>150</v>
      </c>
      <c r="H24" s="26">
        <f>IF(ISBLANK($A24),"",IF('start 1'!$F24=99999,"",'start 1'!$K24))</f>
        <v>5.7</v>
      </c>
      <c r="I24" s="26">
        <f>IF(ISBLANK($A24),"",IF('start 2'!$F24=99999,"",'start 2'!$K24))</f>
        <v>3</v>
      </c>
      <c r="J24" s="26">
        <f>IF(ISBLANK($A24),"",IF('start 3'!$F24=99999,"",'start 3'!$K24))</f>
        <v>0</v>
      </c>
      <c r="K24" s="26">
        <f>IF(ISBLANK($A24),"",IF('start 4'!$F24=99999,"",'start 4'!$K24))</f>
        <v>0</v>
      </c>
      <c r="L24" s="26">
        <f>IF(ISBLANK($A24),"",IF('start 5'!$F24=99999,"",'start 5'!$K24))</f>
        <v>0</v>
      </c>
      <c r="M24" s="26">
        <f>IF(ISBLANK($A24),"",IF('start 6'!$F24=99999,"",'start 6'!$K24))</f>
        <v>0</v>
      </c>
      <c r="N24" s="26">
        <f>IF(ISBLANK($A24),"",IF('start 7'!$F24=99999,"",'start 7'!$K24))</f>
        <v>0</v>
      </c>
      <c r="O24" s="26">
        <f>IF(ISBLANK($A24),"",IF('start 8'!$F24=99999,"",'start 8'!$K24))</f>
        <v>0</v>
      </c>
      <c r="P24" s="26">
        <f t="shared" si="11"/>
        <v>8.7</v>
      </c>
      <c r="Q24" s="26">
        <f t="shared" si="12"/>
        <v>1</v>
      </c>
      <c r="R24" s="26">
        <f t="shared" si="13"/>
        <v>0</v>
      </c>
      <c r="S24" s="26">
        <f t="shared" si="14"/>
        <v>0</v>
      </c>
      <c r="T24" s="26">
        <f t="shared" si="15"/>
        <v>0</v>
      </c>
      <c r="U24" s="26">
        <f t="shared" si="16"/>
        <v>0</v>
      </c>
    </row>
    <row r="25" spans="1:21" ht="12.75" customHeight="1">
      <c r="A25" s="21"/>
      <c r="B25" s="21"/>
      <c r="C25" s="23">
        <f t="shared" si="9"/>
        <v>0</v>
      </c>
      <c r="D25" s="23">
        <f t="shared" si="10"/>
        <v>0</v>
      </c>
      <c r="E25" s="21"/>
      <c r="F25" s="24"/>
      <c r="G25" s="28"/>
      <c r="H25" s="26">
        <f>IF(ISBLANK($A25),"",IF('start 1'!$F25=99999,"",'start 1'!$K25))</f>
        <v>0</v>
      </c>
      <c r="I25" s="26">
        <f>IF(ISBLANK($A25),"",IF('start 2'!$F25=99999,"",'start 2'!$K25))</f>
        <v>0</v>
      </c>
      <c r="J25" s="26">
        <f>IF(ISBLANK($A25),"",IF('start 3'!$F25=99999,"",'start 3'!$K25))</f>
        <v>0</v>
      </c>
      <c r="K25" s="26">
        <f>IF(ISBLANK($A25),"",IF('start 4'!$F25=99999,"",'start 4'!$K25))</f>
        <v>0</v>
      </c>
      <c r="L25" s="26">
        <f>IF(ISBLANK($A25),"",IF('start 5'!$F25=99999,"",'start 5'!$K25))</f>
        <v>0</v>
      </c>
      <c r="M25" s="26">
        <f>IF(ISBLANK($A25),"",IF('start 6'!$F25=99999,"",'start 6'!$K25))</f>
        <v>0</v>
      </c>
      <c r="N25" s="26">
        <f>IF(ISBLANK($A25),"",IF('start 7'!$F25=99999,"",'start 7'!$K25))</f>
        <v>0</v>
      </c>
      <c r="O25" s="26">
        <f>IF(ISBLANK($A25),"",IF('start 8'!$F25=99999,"",'start 8'!$K25))</f>
        <v>0</v>
      </c>
      <c r="P25" s="26">
        <f t="shared" si="11"/>
        <v>0</v>
      </c>
      <c r="Q25" s="26">
        <f t="shared" si="12"/>
        <v>0</v>
      </c>
      <c r="R25" s="26">
        <f t="shared" si="13"/>
        <v>0</v>
      </c>
      <c r="S25" s="26">
        <f t="shared" si="14"/>
        <v>0</v>
      </c>
      <c r="T25" s="26">
        <f t="shared" si="15"/>
        <v>0</v>
      </c>
      <c r="U25" s="26">
        <f t="shared" si="16"/>
        <v>0</v>
      </c>
    </row>
    <row r="26" spans="1:21" ht="12.75" customHeight="1">
      <c r="A26" s="21"/>
      <c r="B26" s="21"/>
      <c r="C26" s="23">
        <f t="shared" si="9"/>
        <v>0</v>
      </c>
      <c r="D26" s="23">
        <f t="shared" si="10"/>
        <v>0</v>
      </c>
      <c r="E26" s="21"/>
      <c r="F26" s="24"/>
      <c r="G26" s="28"/>
      <c r="H26" s="26">
        <f>IF(ISBLANK($A26),"",IF('start 1'!$F26=99999,"",'start 1'!$K26))</f>
        <v>0</v>
      </c>
      <c r="I26" s="26">
        <f>IF(ISBLANK($A26),"",IF('start 2'!$F26=99999,"",'start 2'!$K26))</f>
        <v>0</v>
      </c>
      <c r="J26" s="26">
        <f>IF(ISBLANK($A26),"",IF('start 3'!$F26=99999,"",'start 3'!$K26))</f>
        <v>0</v>
      </c>
      <c r="K26" s="26">
        <f>IF(ISBLANK($A26),"",IF('start 4'!$F26=99999,"",'start 4'!$K26))</f>
        <v>0</v>
      </c>
      <c r="L26" s="26">
        <f>IF(ISBLANK($A26),"",IF('start 5'!$F26=99999,"",'start 5'!$K26))</f>
        <v>0</v>
      </c>
      <c r="M26" s="26">
        <f>IF(ISBLANK($A26),"",IF('start 6'!$F26=99999,"",'start 6'!$K26))</f>
        <v>0</v>
      </c>
      <c r="N26" s="26">
        <f>IF(ISBLANK($A26),"",IF('start 7'!$F26=99999,"",'start 7'!$K26))</f>
        <v>0</v>
      </c>
      <c r="O26" s="26">
        <f>IF(ISBLANK($A26),"",IF('start 8'!$F26=99999,"",'start 8'!$K26))</f>
        <v>0</v>
      </c>
      <c r="P26" s="26">
        <f t="shared" si="11"/>
        <v>0</v>
      </c>
      <c r="Q26" s="26">
        <f t="shared" si="12"/>
        <v>0</v>
      </c>
      <c r="R26" s="26">
        <f t="shared" si="13"/>
        <v>0</v>
      </c>
      <c r="S26" s="26">
        <f t="shared" si="14"/>
        <v>0</v>
      </c>
      <c r="T26" s="26">
        <f t="shared" si="15"/>
        <v>0</v>
      </c>
      <c r="U26" s="26">
        <f t="shared" si="16"/>
        <v>0</v>
      </c>
    </row>
    <row r="27" spans="1:21" ht="12.75" customHeight="1">
      <c r="A27" s="21"/>
      <c r="B27" s="21"/>
      <c r="C27" s="23">
        <f t="shared" si="9"/>
        <v>0</v>
      </c>
      <c r="D27" s="23">
        <f t="shared" si="10"/>
        <v>0</v>
      </c>
      <c r="E27" s="21"/>
      <c r="F27" s="24"/>
      <c r="G27" s="28"/>
      <c r="H27" s="26">
        <f>IF(ISBLANK($A27),"",IF('start 1'!$F27=99999,"",'start 1'!$K27))</f>
        <v>0</v>
      </c>
      <c r="I27" s="26">
        <f>IF(ISBLANK($A27),"",IF('start 2'!$F27=99999,"",'start 2'!$K27))</f>
        <v>0</v>
      </c>
      <c r="J27" s="26">
        <f>IF(ISBLANK($A27),"",IF('start 3'!$F27=99999,"",'start 3'!$K27))</f>
        <v>0</v>
      </c>
      <c r="K27" s="26">
        <f>IF(ISBLANK($A27),"",IF('start 4'!$F27=99999,"",'start 4'!$K27))</f>
        <v>0</v>
      </c>
      <c r="L27" s="26">
        <f>IF(ISBLANK($A27),"",IF('start 5'!$F27=99999,"",'start 5'!$K27))</f>
        <v>0</v>
      </c>
      <c r="M27" s="26">
        <f>IF(ISBLANK($A27),"",IF('start 6'!$F27=99999,"",'start 6'!$K27))</f>
        <v>0</v>
      </c>
      <c r="N27" s="26">
        <f>IF(ISBLANK($A27),"",IF('start 7'!$F27=99999,"",'start 7'!$K27))</f>
        <v>0</v>
      </c>
      <c r="O27" s="26">
        <f>IF(ISBLANK($A27),"",IF('start 8'!$F27=99999,"",'start 8'!$K27))</f>
        <v>0</v>
      </c>
      <c r="P27" s="26">
        <f t="shared" si="11"/>
        <v>0</v>
      </c>
      <c r="Q27" s="26">
        <f t="shared" si="12"/>
        <v>0</v>
      </c>
      <c r="R27" s="26">
        <f t="shared" si="13"/>
        <v>0</v>
      </c>
      <c r="S27" s="26">
        <f t="shared" si="14"/>
        <v>0</v>
      </c>
      <c r="T27" s="26">
        <f t="shared" si="15"/>
        <v>0</v>
      </c>
      <c r="U27" s="26">
        <f t="shared" si="16"/>
        <v>0</v>
      </c>
    </row>
    <row r="28" spans="1:21" ht="12.75" customHeight="1">
      <c r="A28" s="21"/>
      <c r="B28" s="21"/>
      <c r="C28" s="23">
        <f t="shared" si="9"/>
        <v>0</v>
      </c>
      <c r="D28" s="23">
        <f t="shared" si="10"/>
        <v>0</v>
      </c>
      <c r="E28" s="21"/>
      <c r="F28" s="24"/>
      <c r="G28" s="28"/>
      <c r="H28" s="26">
        <f>IF(ISBLANK($A28),"",IF('start 1'!$F28=99999,"",'start 1'!$K28))</f>
        <v>0</v>
      </c>
      <c r="I28" s="26">
        <f>IF(ISBLANK($A28),"",IF('start 2'!$F28=99999,"",'start 2'!$K28))</f>
        <v>0</v>
      </c>
      <c r="J28" s="26">
        <f>IF(ISBLANK($A28),"",IF('start 3'!$F28=99999,"",'start 3'!$K28))</f>
        <v>0</v>
      </c>
      <c r="K28" s="26">
        <f>IF(ISBLANK($A28),"",IF('start 4'!$F28=99999,"",'start 4'!$K28))</f>
        <v>0</v>
      </c>
      <c r="L28" s="26">
        <f>IF(ISBLANK($A28),"",IF('start 5'!$F28=99999,"",'start 5'!$K28))</f>
        <v>0</v>
      </c>
      <c r="M28" s="26">
        <f>IF(ISBLANK($A28),"",IF('start 6'!$F28=99999,"",'start 6'!$K28))</f>
        <v>0</v>
      </c>
      <c r="N28" s="26">
        <f>IF(ISBLANK($A28),"",IF('start 7'!$F28=99999,"",'start 7'!$K28))</f>
        <v>0</v>
      </c>
      <c r="O28" s="26">
        <f>IF(ISBLANK($A28),"",IF('start 8'!$F28=99999,"",'start 8'!$K28))</f>
        <v>0</v>
      </c>
      <c r="P28" s="26">
        <f t="shared" si="11"/>
        <v>0</v>
      </c>
      <c r="Q28" s="26">
        <f t="shared" si="12"/>
        <v>0</v>
      </c>
      <c r="R28" s="26">
        <f t="shared" si="13"/>
        <v>0</v>
      </c>
      <c r="S28" s="26">
        <f t="shared" si="14"/>
        <v>0</v>
      </c>
      <c r="T28" s="26">
        <f t="shared" si="15"/>
        <v>0</v>
      </c>
      <c r="U28" s="26">
        <f t="shared" si="16"/>
        <v>0</v>
      </c>
    </row>
    <row r="29" spans="1:21" ht="12.75" customHeight="1">
      <c r="A29" s="21"/>
      <c r="B29" s="21"/>
      <c r="C29" s="23">
        <f t="shared" si="9"/>
        <v>0</v>
      </c>
      <c r="D29" s="23">
        <f t="shared" si="10"/>
        <v>0</v>
      </c>
      <c r="E29" s="21"/>
      <c r="F29" s="24"/>
      <c r="G29" s="28"/>
      <c r="H29" s="26">
        <f>IF(ISBLANK($A29),"",IF('start 1'!$F29=99999,"",'start 1'!$K29))</f>
        <v>0</v>
      </c>
      <c r="I29" s="26">
        <f>IF(ISBLANK($A29),"",IF('start 2'!$F29=99999,"",'start 2'!$K29))</f>
        <v>0</v>
      </c>
      <c r="J29" s="26">
        <f>IF(ISBLANK($A29),"",IF('start 3'!$F29=99999,"",'start 3'!$K29))</f>
        <v>0</v>
      </c>
      <c r="K29" s="26">
        <f>IF(ISBLANK($A29),"",IF('start 4'!$F29=99999,"",'start 4'!$K29))</f>
        <v>0</v>
      </c>
      <c r="L29" s="26">
        <f>IF(ISBLANK($A29),"",IF('start 5'!$F29=99999,"",'start 5'!$K29))</f>
        <v>0</v>
      </c>
      <c r="M29" s="26">
        <f>IF(ISBLANK($A29),"",IF('start 6'!$F29=99999,"",'start 6'!$K29))</f>
        <v>0</v>
      </c>
      <c r="N29" s="26">
        <f>IF(ISBLANK($A29),"",IF('start 7'!$F29=99999,"",'start 7'!$K29))</f>
        <v>0</v>
      </c>
      <c r="O29" s="26">
        <f>IF(ISBLANK($A29),"",IF('start 8'!$F29=99999,"",'start 8'!$K29))</f>
        <v>0</v>
      </c>
      <c r="P29" s="26">
        <f t="shared" si="11"/>
        <v>0</v>
      </c>
      <c r="Q29" s="26">
        <f t="shared" si="12"/>
        <v>0</v>
      </c>
      <c r="R29" s="26">
        <f t="shared" si="13"/>
        <v>0</v>
      </c>
      <c r="S29" s="26">
        <f t="shared" si="14"/>
        <v>0</v>
      </c>
      <c r="T29" s="26">
        <f t="shared" si="15"/>
        <v>0</v>
      </c>
      <c r="U29" s="26">
        <f t="shared" si="16"/>
        <v>0</v>
      </c>
    </row>
    <row r="30" spans="1:21" ht="12.75" customHeight="1">
      <c r="A30" s="21"/>
      <c r="B30" s="21"/>
      <c r="C30" s="23">
        <f t="shared" si="9"/>
        <v>0</v>
      </c>
      <c r="D30" s="23">
        <f t="shared" si="10"/>
        <v>0</v>
      </c>
      <c r="E30" s="21"/>
      <c r="F30" s="24"/>
      <c r="G30" s="28"/>
      <c r="H30" s="26">
        <f>IF(ISBLANK($A30),"",IF('start 1'!$F30=99999,"",'start 1'!$K30))</f>
        <v>0</v>
      </c>
      <c r="I30" s="26">
        <f>IF(ISBLANK($A30),"",IF('start 2'!$F30=99999,"",'start 2'!$K30))</f>
        <v>0</v>
      </c>
      <c r="J30" s="26">
        <f>IF(ISBLANK($A30),"",IF('start 3'!$F30=99999,"",'start 3'!$K30))</f>
        <v>0</v>
      </c>
      <c r="K30" s="26">
        <f>IF(ISBLANK($A30),"",IF('start 4'!$F30=99999,"",'start 4'!$K30))</f>
        <v>0</v>
      </c>
      <c r="L30" s="26">
        <f>IF(ISBLANK($A30),"",IF('start 5'!$F30=99999,"",'start 5'!$K30))</f>
        <v>0</v>
      </c>
      <c r="M30" s="26">
        <f>IF(ISBLANK($A30),"",IF('start 6'!$F30=99999,"",'start 6'!$K30))</f>
        <v>0</v>
      </c>
      <c r="N30" s="26">
        <f>IF(ISBLANK($A30),"",IF('start 7'!$F30=99999,"",'start 7'!$K30))</f>
        <v>0</v>
      </c>
      <c r="O30" s="26">
        <f>IF(ISBLANK($A30),"",IF('start 8'!$F30=99999,"",'start 8'!$K30))</f>
        <v>0</v>
      </c>
      <c r="P30" s="26">
        <f t="shared" si="11"/>
        <v>0</v>
      </c>
      <c r="Q30" s="26">
        <f t="shared" si="12"/>
        <v>0</v>
      </c>
      <c r="R30" s="26">
        <f t="shared" si="13"/>
        <v>0</v>
      </c>
      <c r="S30" s="26">
        <f t="shared" si="14"/>
        <v>0</v>
      </c>
      <c r="T30" s="26">
        <f t="shared" si="15"/>
        <v>0</v>
      </c>
      <c r="U30" s="26">
        <f t="shared" si="16"/>
        <v>0</v>
      </c>
    </row>
    <row r="31" spans="1:21" ht="12.75" customHeight="1">
      <c r="A31" s="21"/>
      <c r="B31" s="21"/>
      <c r="C31" s="23">
        <f t="shared" si="9"/>
        <v>0</v>
      </c>
      <c r="D31" s="23">
        <f t="shared" si="10"/>
        <v>0</v>
      </c>
      <c r="E31" s="21"/>
      <c r="F31" s="24"/>
      <c r="G31" s="28"/>
      <c r="H31" s="26">
        <f>IF(ISBLANK($A31),"",IF('start 1'!$F31=99999,"",'start 1'!$K31))</f>
        <v>0</v>
      </c>
      <c r="I31" s="26">
        <f>IF(ISBLANK($A31),"",IF('start 2'!$F31=99999,"",'start 2'!$K31))</f>
        <v>0</v>
      </c>
      <c r="J31" s="26">
        <f>IF(ISBLANK($A31),"",IF('start 3'!$F31=99999,"",'start 3'!$K31))</f>
        <v>0</v>
      </c>
      <c r="K31" s="26">
        <f>IF(ISBLANK($A31),"",IF('start 4'!$F31=99999,"",'start 4'!$K31))</f>
        <v>0</v>
      </c>
      <c r="L31" s="26">
        <f>IF(ISBLANK($A31),"",IF('start 5'!$F31=99999,"",'start 5'!$K31))</f>
        <v>0</v>
      </c>
      <c r="M31" s="26">
        <f>IF(ISBLANK($A31),"",IF('start 6'!$F31=99999,"",'start 6'!$K31))</f>
        <v>0</v>
      </c>
      <c r="N31" s="26">
        <f>IF(ISBLANK($A31),"",IF('start 7'!$F31=99999,"",'start 7'!$K31))</f>
        <v>0</v>
      </c>
      <c r="O31" s="26">
        <f>IF(ISBLANK($A31),"",IF('start 8'!$F31=99999,"",'start 8'!$K31))</f>
        <v>0</v>
      </c>
      <c r="P31" s="26">
        <f t="shared" si="11"/>
        <v>0</v>
      </c>
      <c r="Q31" s="26">
        <f t="shared" si="12"/>
        <v>0</v>
      </c>
      <c r="R31" s="26">
        <f t="shared" si="13"/>
        <v>0</v>
      </c>
      <c r="S31" s="26">
        <f t="shared" si="14"/>
        <v>0</v>
      </c>
      <c r="T31" s="26">
        <f t="shared" si="15"/>
        <v>0</v>
      </c>
      <c r="U31" s="26">
        <f t="shared" si="16"/>
        <v>0</v>
      </c>
    </row>
    <row r="32" spans="1:21" ht="12.75" customHeight="1">
      <c r="A32" s="21"/>
      <c r="B32" s="21"/>
      <c r="C32" s="23">
        <f t="shared" si="9"/>
        <v>0</v>
      </c>
      <c r="D32" s="23">
        <f t="shared" si="10"/>
        <v>0</v>
      </c>
      <c r="E32" s="21"/>
      <c r="F32" s="24"/>
      <c r="G32" s="28"/>
      <c r="H32" s="26">
        <f>IF(ISBLANK($A32),"",IF('start 1'!$F32=99999,"",'start 1'!$K32))</f>
        <v>0</v>
      </c>
      <c r="I32" s="26">
        <f>IF(ISBLANK($A32),"",IF('start 2'!$F32=99999,"",'start 2'!$K32))</f>
        <v>0</v>
      </c>
      <c r="J32" s="26">
        <f>IF(ISBLANK($A32),"",IF('start 3'!$F32=99999,"",'start 3'!$K32))</f>
        <v>0</v>
      </c>
      <c r="K32" s="26">
        <f>IF(ISBLANK($A32),"",IF('start 4'!$F32=99999,"",'start 4'!$K32))</f>
        <v>0</v>
      </c>
      <c r="L32" s="26">
        <f>IF(ISBLANK($A32),"",IF('start 5'!$F32=99999,"",'start 5'!$K32))</f>
        <v>0</v>
      </c>
      <c r="M32" s="26">
        <f>IF(ISBLANK($A32),"",IF('start 6'!$F32=99999,"",'start 6'!$K32))</f>
        <v>0</v>
      </c>
      <c r="N32" s="26">
        <f>IF(ISBLANK($A32),"",IF('start 7'!$F32=99999,"",'start 7'!$K32))</f>
        <v>0</v>
      </c>
      <c r="O32" s="26">
        <f>IF(ISBLANK($A32),"",IF('start 8'!$F32=99999,"",'start 8'!$K32))</f>
        <v>0</v>
      </c>
      <c r="P32" s="26">
        <f t="shared" si="11"/>
        <v>0</v>
      </c>
      <c r="Q32" s="26">
        <f t="shared" si="12"/>
        <v>0</v>
      </c>
      <c r="R32" s="26">
        <f t="shared" si="13"/>
        <v>0</v>
      </c>
      <c r="S32" s="26">
        <f t="shared" si="14"/>
        <v>0</v>
      </c>
      <c r="T32" s="26">
        <f t="shared" si="15"/>
        <v>0</v>
      </c>
      <c r="U32" s="26">
        <f t="shared" si="16"/>
        <v>0</v>
      </c>
    </row>
    <row r="33" spans="1:21" ht="12.75" customHeight="1">
      <c r="A33" s="21"/>
      <c r="B33" s="21"/>
      <c r="C33" s="23">
        <f t="shared" si="9"/>
        <v>0</v>
      </c>
      <c r="D33" s="23">
        <f t="shared" si="10"/>
        <v>0</v>
      </c>
      <c r="E33" s="21"/>
      <c r="F33" s="24"/>
      <c r="G33" s="28"/>
      <c r="H33" s="26">
        <f>IF(ISBLANK($A33),"",IF('start 1'!$F33=99999,"",'start 1'!$K33))</f>
        <v>0</v>
      </c>
      <c r="I33" s="26">
        <f>IF(ISBLANK($A33),"",IF('start 2'!$F33=99999,"",'start 2'!$K33))</f>
        <v>0</v>
      </c>
      <c r="J33" s="26">
        <f>IF(ISBLANK($A33),"",IF('start 3'!$F33=99999,"",'start 3'!$K33))</f>
        <v>0</v>
      </c>
      <c r="K33" s="26">
        <f>IF(ISBLANK($A33),"",IF('start 4'!$F33=99999,"",'start 4'!$K33))</f>
        <v>0</v>
      </c>
      <c r="L33" s="26">
        <f>IF(ISBLANK($A33),"",IF('start 5'!$F33=99999,"",'start 5'!$K33))</f>
        <v>0</v>
      </c>
      <c r="M33" s="26">
        <f>IF(ISBLANK($A33),"",IF('start 6'!$F33=99999,"",'start 6'!$K33))</f>
        <v>0</v>
      </c>
      <c r="N33" s="26">
        <f>IF(ISBLANK($A33),"",IF('start 7'!$F33=99999,"",'start 7'!$K33))</f>
        <v>0</v>
      </c>
      <c r="O33" s="26">
        <f>IF(ISBLANK($A33),"",IF('start 8'!$F33=99999,"",'start 8'!$K33))</f>
        <v>0</v>
      </c>
      <c r="P33" s="26">
        <f t="shared" si="11"/>
        <v>0</v>
      </c>
      <c r="Q33" s="26">
        <f t="shared" si="12"/>
        <v>0</v>
      </c>
      <c r="R33" s="26">
        <f t="shared" si="13"/>
        <v>0</v>
      </c>
      <c r="S33" s="26">
        <f t="shared" si="14"/>
        <v>0</v>
      </c>
      <c r="T33" s="26">
        <f t="shared" si="15"/>
        <v>0</v>
      </c>
      <c r="U33" s="26">
        <f t="shared" si="16"/>
        <v>0</v>
      </c>
    </row>
    <row r="34" spans="1:21" ht="12.75" customHeight="1">
      <c r="A34" s="21"/>
      <c r="B34" s="21"/>
      <c r="C34" s="23">
        <f t="shared" si="9"/>
        <v>0</v>
      </c>
      <c r="D34" s="23">
        <f t="shared" si="10"/>
        <v>0</v>
      </c>
      <c r="E34" s="21"/>
      <c r="F34" s="24"/>
      <c r="G34" s="28"/>
      <c r="H34" s="26">
        <f>IF(ISBLANK($A34),"",IF('start 1'!$F34=99999,"",'start 1'!$K34))</f>
        <v>0</v>
      </c>
      <c r="I34" s="26">
        <f>IF(ISBLANK($A34),"",IF('start 2'!$F34=99999,"",'start 2'!$K34))</f>
        <v>0</v>
      </c>
      <c r="J34" s="26">
        <f>IF(ISBLANK($A34),"",IF('start 3'!$F34=99999,"",'start 3'!$K34))</f>
        <v>0</v>
      </c>
      <c r="K34" s="26">
        <f>IF(ISBLANK($A34),"",IF('start 4'!$F34=99999,"",'start 4'!$K34))</f>
        <v>0</v>
      </c>
      <c r="L34" s="26">
        <f>IF(ISBLANK($A34),"",IF('start 5'!$F34=99999,"",'start 5'!$K34))</f>
        <v>0</v>
      </c>
      <c r="M34" s="26">
        <f>IF(ISBLANK($A34),"",IF('start 6'!$F34=99999,"",'start 6'!$K34))</f>
        <v>0</v>
      </c>
      <c r="N34" s="26">
        <f>IF(ISBLANK($A34),"",IF('start 7'!$F34=99999,"",'start 7'!$K34))</f>
        <v>0</v>
      </c>
      <c r="O34" s="26">
        <f>IF(ISBLANK($A34),"",IF('start 8'!$F34=99999,"",'start 8'!$K34))</f>
        <v>0</v>
      </c>
      <c r="P34" s="26">
        <f t="shared" si="11"/>
        <v>0</v>
      </c>
      <c r="Q34" s="26">
        <f t="shared" si="12"/>
        <v>0</v>
      </c>
      <c r="R34" s="26">
        <f t="shared" si="13"/>
        <v>0</v>
      </c>
      <c r="S34" s="26">
        <f t="shared" si="14"/>
        <v>0</v>
      </c>
      <c r="T34" s="26">
        <f t="shared" si="15"/>
        <v>0</v>
      </c>
      <c r="U34" s="26">
        <f t="shared" si="16"/>
        <v>0</v>
      </c>
    </row>
    <row r="35" spans="1:21" ht="12.75" customHeight="1">
      <c r="A35" s="21"/>
      <c r="B35" s="21"/>
      <c r="C35" s="23">
        <f t="shared" si="9"/>
        <v>0</v>
      </c>
      <c r="D35" s="23">
        <f t="shared" si="10"/>
        <v>0</v>
      </c>
      <c r="E35" s="21"/>
      <c r="F35" s="24"/>
      <c r="G35" s="28"/>
      <c r="H35" s="26">
        <f>IF(ISBLANK($A35),"",IF('start 1'!$F35=99999,"",'start 1'!$K35))</f>
        <v>0</v>
      </c>
      <c r="I35" s="26">
        <f>IF(ISBLANK($A35),"",IF('start 2'!$F35=99999,"",'start 2'!$K35))</f>
        <v>0</v>
      </c>
      <c r="J35" s="26">
        <f>IF(ISBLANK($A35),"",IF('start 3'!$F35=99999,"",'start 3'!$K35))</f>
        <v>0</v>
      </c>
      <c r="K35" s="26">
        <f>IF(ISBLANK($A35),"",IF('start 4'!$F35=99999,"",'start 4'!$K35))</f>
        <v>0</v>
      </c>
      <c r="L35" s="26">
        <f>IF(ISBLANK($A35),"",IF('start 5'!$F35=99999,"",'start 5'!$K35))</f>
        <v>0</v>
      </c>
      <c r="M35" s="26">
        <f>IF(ISBLANK($A35),"",IF('start 6'!$F35=99999,"",'start 6'!$K35))</f>
        <v>0</v>
      </c>
      <c r="N35" s="26">
        <f>IF(ISBLANK($A35),"",IF('start 7'!$F35=99999,"",'start 7'!$K35))</f>
        <v>0</v>
      </c>
      <c r="O35" s="26">
        <f>IF(ISBLANK($A35),"",IF('start 8'!$F35=99999,"",'start 8'!$K35))</f>
        <v>0</v>
      </c>
      <c r="P35" s="26">
        <f t="shared" si="11"/>
        <v>0</v>
      </c>
      <c r="Q35" s="26">
        <f t="shared" si="12"/>
        <v>0</v>
      </c>
      <c r="R35" s="26">
        <f t="shared" si="13"/>
        <v>0</v>
      </c>
      <c r="S35" s="26">
        <f t="shared" si="14"/>
        <v>0</v>
      </c>
      <c r="T35" s="26">
        <f t="shared" si="15"/>
        <v>0</v>
      </c>
      <c r="U35" s="26">
        <f t="shared" si="16"/>
        <v>0</v>
      </c>
    </row>
    <row r="36" spans="1:21" ht="12.75" customHeight="1">
      <c r="A36" s="21"/>
      <c r="B36" s="21"/>
      <c r="C36" s="23">
        <f t="shared" si="9"/>
        <v>0</v>
      </c>
      <c r="D36" s="23">
        <f t="shared" si="10"/>
        <v>0</v>
      </c>
      <c r="E36" s="21"/>
      <c r="F36" s="24"/>
      <c r="G36" s="28"/>
      <c r="H36" s="26">
        <f>IF(ISBLANK($A36),"",IF('start 1'!$F36=99999,"",'start 1'!$K36))</f>
        <v>0</v>
      </c>
      <c r="I36" s="26">
        <f>IF(ISBLANK($A36),"",IF('start 2'!$F36=99999,"",'start 2'!$K36))</f>
        <v>0</v>
      </c>
      <c r="J36" s="26">
        <f>IF(ISBLANK($A36),"",IF('start 3'!$F36=99999,"",'start 3'!$K36))</f>
        <v>0</v>
      </c>
      <c r="K36" s="26">
        <f>IF(ISBLANK($A36),"",IF('start 4'!$F36=99999,"",'start 4'!$K36))</f>
        <v>0</v>
      </c>
      <c r="L36" s="26">
        <f>IF(ISBLANK($A36),"",IF('start 5'!$F36=99999,"",'start 5'!$K36))</f>
        <v>0</v>
      </c>
      <c r="M36" s="26">
        <f>IF(ISBLANK($A36),"",IF('start 6'!$F36=99999,"",'start 6'!$K36))</f>
        <v>0</v>
      </c>
      <c r="N36" s="26">
        <f>IF(ISBLANK($A36),"",IF('start 7'!$F36=99999,"",'start 7'!$K36))</f>
        <v>0</v>
      </c>
      <c r="O36" s="26">
        <f>IF(ISBLANK($A36),"",IF('start 8'!$F36=99999,"",'start 8'!$K36))</f>
        <v>0</v>
      </c>
      <c r="P36" s="26">
        <f t="shared" si="11"/>
        <v>0</v>
      </c>
      <c r="Q36" s="26">
        <f t="shared" si="12"/>
        <v>0</v>
      </c>
      <c r="R36" s="26">
        <f t="shared" si="13"/>
        <v>0</v>
      </c>
      <c r="S36" s="26">
        <f t="shared" si="14"/>
        <v>0</v>
      </c>
      <c r="T36" s="26">
        <f t="shared" si="15"/>
        <v>0</v>
      </c>
      <c r="U36" s="26">
        <f t="shared" si="16"/>
        <v>0</v>
      </c>
    </row>
    <row r="37" spans="1:21" ht="12.75" customHeight="1">
      <c r="A37" s="21"/>
      <c r="B37" s="21"/>
      <c r="C37" s="23">
        <f t="shared" si="9"/>
        <v>0</v>
      </c>
      <c r="D37" s="23">
        <f t="shared" si="10"/>
        <v>0</v>
      </c>
      <c r="E37" s="21"/>
      <c r="F37" s="24"/>
      <c r="G37" s="28"/>
      <c r="H37" s="26">
        <f>IF(ISBLANK($A37),"",IF('start 1'!$F37=99999,"",'start 1'!$K37))</f>
        <v>0</v>
      </c>
      <c r="I37" s="26">
        <f>IF(ISBLANK($A37),"",IF('start 2'!$F37=99999,"",'start 2'!$K37))</f>
        <v>0</v>
      </c>
      <c r="J37" s="26">
        <f>IF(ISBLANK($A37),"",IF('start 3'!$F37=99999,"",'start 3'!$K37))</f>
        <v>0</v>
      </c>
      <c r="K37" s="26">
        <f>IF(ISBLANK($A37),"",IF('start 4'!$F37=99999,"",'start 4'!$K37))</f>
        <v>0</v>
      </c>
      <c r="L37" s="26">
        <f>IF(ISBLANK($A37),"",IF('start 5'!$F37=99999,"",'start 5'!$K37))</f>
        <v>0</v>
      </c>
      <c r="M37" s="26">
        <f>IF(ISBLANK($A37),"",IF('start 6'!$F37=99999,"",'start 6'!$K37))</f>
        <v>0</v>
      </c>
      <c r="N37" s="26">
        <f>IF(ISBLANK($A37),"",IF('start 7'!$F37=99999,"",'start 7'!$K37))</f>
        <v>0</v>
      </c>
      <c r="O37" s="26">
        <f>IF(ISBLANK($A37),"",IF('start 8'!$F37=99999,"",'start 8'!$K37))</f>
        <v>0</v>
      </c>
      <c r="P37" s="26">
        <f t="shared" si="11"/>
        <v>0</v>
      </c>
      <c r="Q37" s="26">
        <f t="shared" si="12"/>
        <v>0</v>
      </c>
      <c r="R37" s="26">
        <f t="shared" si="13"/>
        <v>0</v>
      </c>
      <c r="S37" s="26">
        <f t="shared" si="14"/>
        <v>0</v>
      </c>
      <c r="T37" s="26">
        <f t="shared" si="15"/>
        <v>0</v>
      </c>
      <c r="U37" s="26">
        <f t="shared" si="16"/>
        <v>0</v>
      </c>
    </row>
    <row r="38" spans="1:21" ht="12.75" customHeight="1">
      <c r="A38" s="21"/>
      <c r="B38" s="21"/>
      <c r="C38" s="23">
        <f t="shared" si="9"/>
        <v>0</v>
      </c>
      <c r="D38" s="23">
        <f t="shared" si="10"/>
        <v>0</v>
      </c>
      <c r="E38" s="21"/>
      <c r="F38" s="24"/>
      <c r="G38" s="28"/>
      <c r="H38" s="26">
        <f>IF(ISBLANK($A38),"",IF('start 1'!$F38=99999,"",'start 1'!$K38))</f>
        <v>0</v>
      </c>
      <c r="I38" s="26">
        <f>IF(ISBLANK($A38),"",IF('start 2'!$F38=99999,"",'start 2'!$K38))</f>
        <v>0</v>
      </c>
      <c r="J38" s="26">
        <f>IF(ISBLANK($A38),"",IF('start 3'!$F38=99999,"",'start 3'!$K38))</f>
        <v>0</v>
      </c>
      <c r="K38" s="26">
        <f>IF(ISBLANK($A38),"",IF('start 4'!$F38=99999,"",'start 4'!$K38))</f>
        <v>0</v>
      </c>
      <c r="L38" s="26">
        <f>IF(ISBLANK($A38),"",IF('start 5'!$F38=99999,"",'start 5'!$K38))</f>
        <v>0</v>
      </c>
      <c r="M38" s="26">
        <f>IF(ISBLANK($A38),"",IF('start 6'!$F38=99999,"",'start 6'!$K38))</f>
        <v>0</v>
      </c>
      <c r="N38" s="26">
        <f>IF(ISBLANK($A38),"",IF('start 7'!$F38=99999,"",'start 7'!$K38))</f>
        <v>0</v>
      </c>
      <c r="O38" s="26">
        <f>IF(ISBLANK($A38),"",IF('start 8'!$F38=99999,"",'start 8'!$K38))</f>
        <v>0</v>
      </c>
      <c r="P38" s="26">
        <f t="shared" si="11"/>
        <v>0</v>
      </c>
      <c r="Q38" s="26">
        <f t="shared" si="12"/>
        <v>0</v>
      </c>
      <c r="R38" s="26">
        <f t="shared" si="13"/>
        <v>0</v>
      </c>
      <c r="S38" s="26">
        <f t="shared" si="14"/>
        <v>0</v>
      </c>
      <c r="T38" s="26">
        <f t="shared" si="15"/>
        <v>0</v>
      </c>
      <c r="U38" s="26">
        <f t="shared" si="16"/>
        <v>0</v>
      </c>
    </row>
    <row r="39" spans="1:21" ht="12.75" customHeight="1">
      <c r="A39" s="21"/>
      <c r="B39" s="21"/>
      <c r="C39" s="23">
        <f t="shared" si="9"/>
        <v>0</v>
      </c>
      <c r="D39" s="23">
        <f t="shared" si="10"/>
        <v>0</v>
      </c>
      <c r="E39" s="21"/>
      <c r="F39" s="24"/>
      <c r="G39" s="28"/>
      <c r="H39" s="26">
        <f>IF(ISBLANK($A39),"",IF('start 1'!$F39=99999,"",'start 1'!$K39))</f>
        <v>0</v>
      </c>
      <c r="I39" s="26">
        <f>IF(ISBLANK($A39),"",IF('start 2'!$F39=99999,"",'start 2'!$K39))</f>
        <v>0</v>
      </c>
      <c r="J39" s="26">
        <f>IF(ISBLANK($A39),"",IF('start 3'!$F39=99999,"",'start 3'!$K39))</f>
        <v>0</v>
      </c>
      <c r="K39" s="26">
        <f>IF(ISBLANK($A39),"",IF('start 4'!$F39=99999,"",'start 4'!$K39))</f>
        <v>0</v>
      </c>
      <c r="L39" s="26">
        <f>IF(ISBLANK($A39),"",IF('start 5'!$F39=99999,"",'start 5'!$K39))</f>
        <v>0</v>
      </c>
      <c r="M39" s="26">
        <f>IF(ISBLANK($A39),"",IF('start 6'!$F39=99999,"",'start 6'!$K39))</f>
        <v>0</v>
      </c>
      <c r="N39" s="26">
        <f>IF(ISBLANK($A39),"",IF('start 7'!$F39=99999,"",'start 7'!$K39))</f>
        <v>0</v>
      </c>
      <c r="O39" s="26">
        <f>IF(ISBLANK($A39),"",IF('start 8'!$F39=99999,"",'start 8'!$K39))</f>
        <v>0</v>
      </c>
      <c r="P39" s="26">
        <f t="shared" si="11"/>
        <v>0</v>
      </c>
      <c r="Q39" s="26">
        <f t="shared" si="12"/>
        <v>0</v>
      </c>
      <c r="R39" s="26">
        <f t="shared" si="13"/>
        <v>0</v>
      </c>
      <c r="S39" s="26">
        <f t="shared" si="14"/>
        <v>0</v>
      </c>
      <c r="T39" s="26">
        <f t="shared" si="15"/>
        <v>0</v>
      </c>
      <c r="U39" s="26">
        <f t="shared" si="16"/>
        <v>0</v>
      </c>
    </row>
    <row r="40" spans="1:21" ht="12.75" customHeight="1">
      <c r="A40" s="21"/>
      <c r="B40" s="21"/>
      <c r="C40" s="23">
        <f t="shared" si="9"/>
        <v>0</v>
      </c>
      <c r="D40" s="23">
        <f t="shared" si="10"/>
        <v>0</v>
      </c>
      <c r="E40" s="21"/>
      <c r="F40" s="24"/>
      <c r="G40" s="28"/>
      <c r="H40" s="26">
        <f>IF(ISBLANK($A40),"",IF('start 1'!$F40=99999,"",'start 1'!$K40))</f>
        <v>0</v>
      </c>
      <c r="I40" s="26">
        <f>IF(ISBLANK($A40),"",IF('start 2'!$F40=99999,"",'start 2'!$K40))</f>
        <v>0</v>
      </c>
      <c r="J40" s="26">
        <f>IF(ISBLANK($A40),"",IF('start 3'!$F40=99999,"",'start 3'!$K40))</f>
        <v>0</v>
      </c>
      <c r="K40" s="26">
        <f>IF(ISBLANK($A40),"",IF('start 4'!$F40=99999,"",'start 4'!$K40))</f>
        <v>0</v>
      </c>
      <c r="L40" s="26">
        <f>IF(ISBLANK($A40),"",IF('start 5'!$F40=99999,"",'start 5'!$K40))</f>
        <v>0</v>
      </c>
      <c r="M40" s="26">
        <f>IF(ISBLANK($A40),"",IF('start 6'!$F40=99999,"",'start 6'!$K40))</f>
        <v>0</v>
      </c>
      <c r="N40" s="26">
        <f>IF(ISBLANK($A40),"",IF('start 7'!$F40=99999,"",'start 7'!$K40))</f>
        <v>0</v>
      </c>
      <c r="O40" s="26">
        <f>IF(ISBLANK($A40),"",IF('start 8'!$F40=99999,"",'start 8'!$K40))</f>
        <v>0</v>
      </c>
      <c r="P40" s="26">
        <f t="shared" si="11"/>
        <v>0</v>
      </c>
      <c r="Q40" s="26">
        <f t="shared" si="12"/>
        <v>0</v>
      </c>
      <c r="R40" s="26">
        <f t="shared" si="13"/>
        <v>0</v>
      </c>
      <c r="S40" s="26">
        <f t="shared" si="14"/>
        <v>0</v>
      </c>
      <c r="T40" s="26">
        <f t="shared" si="15"/>
        <v>0</v>
      </c>
      <c r="U40" s="26">
        <f t="shared" si="16"/>
        <v>0</v>
      </c>
    </row>
    <row r="41" spans="1:21" s="33" customFormat="1" ht="19.5" customHeight="1">
      <c r="A41" s="29" t="s">
        <v>46</v>
      </c>
      <c r="B41" s="29"/>
      <c r="C41" s="29"/>
      <c r="D41" s="29"/>
      <c r="E41" s="29"/>
      <c r="F41" s="18">
        <f>COUNTA(A42:A59)</f>
        <v>0</v>
      </c>
      <c r="G41" s="30"/>
      <c r="H41" s="31"/>
      <c r="I41" s="32"/>
      <c r="J41" s="32"/>
      <c r="K41" s="32"/>
      <c r="L41" s="32"/>
      <c r="M41" s="32"/>
      <c r="N41" s="32"/>
      <c r="O41" s="32"/>
      <c r="P41" s="31"/>
      <c r="Q41" s="32"/>
      <c r="R41" s="32"/>
      <c r="S41" s="32"/>
      <c r="T41" s="32"/>
      <c r="U41" s="32"/>
    </row>
    <row r="42" spans="1:21" ht="12.75" customHeight="1">
      <c r="A42" s="21"/>
      <c r="B42" s="21"/>
      <c r="C42" s="23">
        <f aca="true" t="shared" si="17" ref="C42:C59">IF(B42="","",B42)</f>
        <v>0</v>
      </c>
      <c r="D42" s="23">
        <f aca="true" t="shared" si="18" ref="D42:D59">C42</f>
        <v>0</v>
      </c>
      <c r="E42" s="21"/>
      <c r="F42" s="24"/>
      <c r="G42" s="28"/>
      <c r="H42" s="26">
        <f>IF(ISBLANK($A42),"",IF('start 1'!$F42=99999,"",'start 1'!$K42))</f>
        <v>0</v>
      </c>
      <c r="I42" s="26">
        <f>IF(ISBLANK($A42),"",IF('start 2'!$F42=99999,"",'start 2'!$K42))</f>
        <v>0</v>
      </c>
      <c r="J42" s="26">
        <f>IF(ISBLANK($A42),"",IF('start 3'!$F42=99999,"",'start 3'!$K42))</f>
        <v>0</v>
      </c>
      <c r="K42" s="26">
        <f>IF(ISBLANK($A42),"",IF('start 4'!$F42=99999,"",'start 4'!$K42))</f>
        <v>0</v>
      </c>
      <c r="L42" s="26">
        <f>IF(ISBLANK($A42),"",IF('start 5'!$F42=99999,"",'start 5'!$K42))</f>
        <v>0</v>
      </c>
      <c r="M42" s="26">
        <f>IF(ISBLANK($A42),"",IF('start 6'!$F42=99999,"",'start 6'!$K42))</f>
        <v>0</v>
      </c>
      <c r="N42" s="26">
        <f>IF(ISBLANK($A42),"",IF('start 7'!$F42=99999,"",'start 7'!$K42))</f>
        <v>0</v>
      </c>
      <c r="O42" s="26">
        <f>IF(ISBLANK($A42),"",IF('start 8'!$F42=99999,"",'start 8'!$K42))</f>
        <v>0</v>
      </c>
      <c r="P42" s="26">
        <f aca="true" t="shared" si="19" ref="P42:P59">IF(COUNT(H42:O42)=0,"",SUM(H42:O42))</f>
        <v>0</v>
      </c>
      <c r="Q42" s="26">
        <f aca="true" t="shared" si="20" ref="Q42:Q59">IF(COUNT(H42:O42)=0,"",RANK($P42,$P$42:$P$59,1))</f>
        <v>0</v>
      </c>
      <c r="R42" s="26">
        <f aca="true" t="shared" si="21" ref="R42:R59">IF(COUNT(H42:O42)&lt;4,"",$P42-LARGE($H42:$O42,1))</f>
        <v>0</v>
      </c>
      <c r="S42" s="26">
        <f aca="true" t="shared" si="22" ref="S42:S59">IF(COUNT(H42:O42)&lt;4,"",RANK($R42,$R$42:$R$59,1))</f>
        <v>0</v>
      </c>
      <c r="T42" s="26">
        <f aca="true" t="shared" si="23" ref="T42:T59">IF(COUNT(H42:O42)&lt;8,"",$R42-LARGE($H42:$O42,2))</f>
        <v>0</v>
      </c>
      <c r="U42" s="26">
        <f aca="true" t="shared" si="24" ref="U42:U59">IF(COUNT(H42:O42)&lt;8,"",RANK($T42,$T$42:$T$59,1))</f>
        <v>0</v>
      </c>
    </row>
    <row r="43" spans="1:21" ht="12.75" customHeight="1">
      <c r="A43" s="21"/>
      <c r="B43" s="21"/>
      <c r="C43" s="23">
        <f t="shared" si="17"/>
        <v>0</v>
      </c>
      <c r="D43" s="23">
        <f t="shared" si="18"/>
        <v>0</v>
      </c>
      <c r="E43" s="21"/>
      <c r="F43" s="24"/>
      <c r="G43" s="28"/>
      <c r="H43" s="26">
        <f>IF(ISBLANK($A43),"",IF('start 1'!$F43=99999,"",'start 1'!$K43))</f>
        <v>0</v>
      </c>
      <c r="I43" s="26">
        <f>IF(ISBLANK($A43),"",IF('start 2'!$F43=99999,"",'start 2'!$K43))</f>
        <v>0</v>
      </c>
      <c r="J43" s="26">
        <f>IF(ISBLANK($A43),"",IF('start 3'!$F43=99999,"",'start 3'!$K43))</f>
        <v>0</v>
      </c>
      <c r="K43" s="26">
        <f>IF(ISBLANK($A43),"",IF('start 4'!$F43=99999,"",'start 4'!$K43))</f>
        <v>0</v>
      </c>
      <c r="L43" s="26">
        <f>IF(ISBLANK($A43),"",IF('start 5'!$F43=99999,"",'start 5'!$K43))</f>
        <v>0</v>
      </c>
      <c r="M43" s="26">
        <f>IF(ISBLANK($A43),"",IF('start 6'!$F43=99999,"",'start 6'!$K43))</f>
        <v>0</v>
      </c>
      <c r="N43" s="26">
        <f>IF(ISBLANK($A43),"",IF('start 7'!$F43=99999,"",'start 7'!$K43))</f>
        <v>0</v>
      </c>
      <c r="O43" s="26">
        <f>IF(ISBLANK($A43),"",IF('start 8'!$F43=99999,"",'start 8'!$K43))</f>
        <v>0</v>
      </c>
      <c r="P43" s="26">
        <f t="shared" si="19"/>
        <v>0</v>
      </c>
      <c r="Q43" s="26">
        <f t="shared" si="20"/>
        <v>0</v>
      </c>
      <c r="R43" s="26">
        <f t="shared" si="21"/>
        <v>0</v>
      </c>
      <c r="S43" s="26">
        <f t="shared" si="22"/>
        <v>0</v>
      </c>
      <c r="T43" s="26">
        <f t="shared" si="23"/>
        <v>0</v>
      </c>
      <c r="U43" s="26">
        <f t="shared" si="24"/>
        <v>0</v>
      </c>
    </row>
    <row r="44" spans="1:21" ht="12.75" customHeight="1">
      <c r="A44" s="21"/>
      <c r="B44" s="21"/>
      <c r="C44" s="23">
        <f t="shared" si="17"/>
        <v>0</v>
      </c>
      <c r="D44" s="23">
        <f t="shared" si="18"/>
        <v>0</v>
      </c>
      <c r="E44" s="21"/>
      <c r="F44" s="24"/>
      <c r="G44" s="28"/>
      <c r="H44" s="26">
        <f>IF(ISBLANK($A44),"",IF('start 1'!$F44=99999,"",'start 1'!$K44))</f>
        <v>0</v>
      </c>
      <c r="I44" s="26">
        <f>IF(ISBLANK($A44),"",IF('start 2'!$F44=99999,"",'start 2'!$K44))</f>
        <v>0</v>
      </c>
      <c r="J44" s="26">
        <f>IF(ISBLANK($A44),"",IF('start 3'!$F44=99999,"",'start 3'!$K44))</f>
        <v>0</v>
      </c>
      <c r="K44" s="26">
        <f>IF(ISBLANK($A44),"",IF('start 4'!$F44=99999,"",'start 4'!$K44))</f>
        <v>0</v>
      </c>
      <c r="L44" s="26">
        <f>IF(ISBLANK($A44),"",IF('start 5'!$F44=99999,"",'start 5'!$K44))</f>
        <v>0</v>
      </c>
      <c r="M44" s="26">
        <f>IF(ISBLANK($A44),"",IF('start 6'!$F44=99999,"",'start 6'!$K44))</f>
        <v>0</v>
      </c>
      <c r="N44" s="26">
        <f>IF(ISBLANK($A44),"",IF('start 7'!$F44=99999,"",'start 7'!$K44))</f>
        <v>0</v>
      </c>
      <c r="O44" s="26">
        <f>IF(ISBLANK($A44),"",IF('start 8'!$F44=99999,"",'start 8'!$K44))</f>
        <v>0</v>
      </c>
      <c r="P44" s="26">
        <f t="shared" si="19"/>
        <v>0</v>
      </c>
      <c r="Q44" s="26">
        <f t="shared" si="20"/>
        <v>0</v>
      </c>
      <c r="R44" s="26">
        <f t="shared" si="21"/>
        <v>0</v>
      </c>
      <c r="S44" s="26">
        <f t="shared" si="22"/>
        <v>0</v>
      </c>
      <c r="T44" s="26">
        <f t="shared" si="23"/>
        <v>0</v>
      </c>
      <c r="U44" s="26">
        <f t="shared" si="24"/>
        <v>0</v>
      </c>
    </row>
    <row r="45" spans="1:21" ht="12.75" customHeight="1">
      <c r="A45" s="21"/>
      <c r="B45" s="21"/>
      <c r="C45" s="23">
        <f t="shared" si="17"/>
        <v>0</v>
      </c>
      <c r="D45" s="23">
        <f t="shared" si="18"/>
        <v>0</v>
      </c>
      <c r="E45" s="21"/>
      <c r="F45" s="24"/>
      <c r="G45" s="28"/>
      <c r="H45" s="26">
        <f>IF(ISBLANK($A45),"",IF('start 1'!$F45=99999,"",'start 1'!$K45))</f>
        <v>0</v>
      </c>
      <c r="I45" s="26">
        <f>IF(ISBLANK($A45),"",IF('start 2'!$F45=99999,"",'start 2'!$K45))</f>
        <v>0</v>
      </c>
      <c r="J45" s="26">
        <f>IF(ISBLANK($A45),"",IF('start 3'!$F45=99999,"",'start 3'!$K45))</f>
        <v>0</v>
      </c>
      <c r="K45" s="26">
        <f>IF(ISBLANK($A45),"",IF('start 4'!$F45=99999,"",'start 4'!$K45))</f>
        <v>0</v>
      </c>
      <c r="L45" s="26">
        <f>IF(ISBLANK($A45),"",IF('start 5'!$F45=99999,"",'start 5'!$K45))</f>
        <v>0</v>
      </c>
      <c r="M45" s="26">
        <f>IF(ISBLANK($A45),"",IF('start 6'!$F45=99999,"",'start 6'!$K45))</f>
        <v>0</v>
      </c>
      <c r="N45" s="26">
        <f>IF(ISBLANK($A45),"",IF('start 7'!$F45=99999,"",'start 7'!$K45))</f>
        <v>0</v>
      </c>
      <c r="O45" s="26">
        <f>IF(ISBLANK($A45),"",IF('start 8'!$F45=99999,"",'start 8'!$K45))</f>
        <v>0</v>
      </c>
      <c r="P45" s="26">
        <f t="shared" si="19"/>
        <v>0</v>
      </c>
      <c r="Q45" s="26">
        <f t="shared" si="20"/>
        <v>0</v>
      </c>
      <c r="R45" s="26">
        <f t="shared" si="21"/>
        <v>0</v>
      </c>
      <c r="S45" s="26">
        <f t="shared" si="22"/>
        <v>0</v>
      </c>
      <c r="T45" s="26">
        <f t="shared" si="23"/>
        <v>0</v>
      </c>
      <c r="U45" s="26">
        <f t="shared" si="24"/>
        <v>0</v>
      </c>
    </row>
    <row r="46" spans="1:21" ht="12.75" customHeight="1">
      <c r="A46" s="21"/>
      <c r="B46" s="21"/>
      <c r="C46" s="23">
        <f t="shared" si="17"/>
        <v>0</v>
      </c>
      <c r="D46" s="23">
        <f t="shared" si="18"/>
        <v>0</v>
      </c>
      <c r="E46" s="21"/>
      <c r="F46" s="24"/>
      <c r="G46" s="28"/>
      <c r="H46" s="26">
        <f>IF(ISBLANK($A46),"",IF('start 1'!$F46=99999,"",'start 1'!$K46))</f>
        <v>0</v>
      </c>
      <c r="I46" s="26">
        <f>IF(ISBLANK($A46),"",IF('start 2'!$F46=99999,"",'start 2'!$K46))</f>
        <v>0</v>
      </c>
      <c r="J46" s="26">
        <f>IF(ISBLANK($A46),"",IF('start 3'!$F46=99999,"",'start 3'!$K46))</f>
        <v>0</v>
      </c>
      <c r="K46" s="26">
        <f>IF(ISBLANK($A46),"",IF('start 4'!$F46=99999,"",'start 4'!$K46))</f>
        <v>0</v>
      </c>
      <c r="L46" s="26">
        <f>IF(ISBLANK($A46),"",IF('start 5'!$F46=99999,"",'start 5'!$K46))</f>
        <v>0</v>
      </c>
      <c r="M46" s="26">
        <f>IF(ISBLANK($A46),"",IF('start 6'!$F46=99999,"",'start 6'!$K46))</f>
        <v>0</v>
      </c>
      <c r="N46" s="26">
        <f>IF(ISBLANK($A46),"",IF('start 7'!$F46=99999,"",'start 7'!$K46))</f>
        <v>0</v>
      </c>
      <c r="O46" s="26">
        <f>IF(ISBLANK($A46),"",IF('start 8'!$F46=99999,"",'start 8'!$K46))</f>
        <v>0</v>
      </c>
      <c r="P46" s="26">
        <f t="shared" si="19"/>
        <v>0</v>
      </c>
      <c r="Q46" s="26">
        <f t="shared" si="20"/>
        <v>0</v>
      </c>
      <c r="R46" s="26">
        <f t="shared" si="21"/>
        <v>0</v>
      </c>
      <c r="S46" s="26">
        <f t="shared" si="22"/>
        <v>0</v>
      </c>
      <c r="T46" s="26">
        <f t="shared" si="23"/>
        <v>0</v>
      </c>
      <c r="U46" s="26">
        <f t="shared" si="24"/>
        <v>0</v>
      </c>
    </row>
    <row r="47" spans="1:21" ht="12.75" customHeight="1">
      <c r="A47" s="21"/>
      <c r="B47" s="21"/>
      <c r="C47" s="23">
        <f t="shared" si="17"/>
        <v>0</v>
      </c>
      <c r="D47" s="23">
        <f t="shared" si="18"/>
        <v>0</v>
      </c>
      <c r="E47" s="21"/>
      <c r="F47" s="24"/>
      <c r="G47" s="28"/>
      <c r="H47" s="26">
        <f>IF(ISBLANK($A47),"",IF('start 1'!$F47=99999,"",'start 1'!$K47))</f>
        <v>0</v>
      </c>
      <c r="I47" s="26">
        <f>IF(ISBLANK($A47),"",IF('start 2'!$F47=99999,"",'start 2'!$K47))</f>
        <v>0</v>
      </c>
      <c r="J47" s="26">
        <f>IF(ISBLANK($A47),"",IF('start 3'!$F47=99999,"",'start 3'!$K47))</f>
        <v>0</v>
      </c>
      <c r="K47" s="26">
        <f>IF(ISBLANK($A47),"",IF('start 4'!$F47=99999,"",'start 4'!$K47))</f>
        <v>0</v>
      </c>
      <c r="L47" s="26">
        <f>IF(ISBLANK($A47),"",IF('start 5'!$F47=99999,"",'start 5'!$K47))</f>
        <v>0</v>
      </c>
      <c r="M47" s="26">
        <f>IF(ISBLANK($A47),"",IF('start 6'!$F47=99999,"",'start 6'!$K47))</f>
        <v>0</v>
      </c>
      <c r="N47" s="26">
        <f>IF(ISBLANK($A47),"",IF('start 7'!$F47=99999,"",'start 7'!$K47))</f>
        <v>0</v>
      </c>
      <c r="O47" s="26">
        <f>IF(ISBLANK($A47),"",IF('start 8'!$F47=99999,"",'start 8'!$K47))</f>
        <v>0</v>
      </c>
      <c r="P47" s="26">
        <f t="shared" si="19"/>
        <v>0</v>
      </c>
      <c r="Q47" s="26">
        <f t="shared" si="20"/>
        <v>0</v>
      </c>
      <c r="R47" s="26">
        <f t="shared" si="21"/>
        <v>0</v>
      </c>
      <c r="S47" s="26">
        <f t="shared" si="22"/>
        <v>0</v>
      </c>
      <c r="T47" s="26">
        <f t="shared" si="23"/>
        <v>0</v>
      </c>
      <c r="U47" s="26">
        <f t="shared" si="24"/>
        <v>0</v>
      </c>
    </row>
    <row r="48" spans="1:21" ht="12.75" customHeight="1">
      <c r="A48" s="21"/>
      <c r="B48" s="21"/>
      <c r="C48" s="23">
        <f t="shared" si="17"/>
        <v>0</v>
      </c>
      <c r="D48" s="23">
        <f t="shared" si="18"/>
        <v>0</v>
      </c>
      <c r="E48" s="21"/>
      <c r="F48" s="24"/>
      <c r="G48" s="28"/>
      <c r="H48" s="26">
        <f>IF(ISBLANK($A48),"",IF('start 1'!$F48=99999,"",'start 1'!$K48))</f>
        <v>0</v>
      </c>
      <c r="I48" s="26">
        <f>IF(ISBLANK($A48),"",IF('start 2'!$F48=99999,"",'start 2'!$K48))</f>
        <v>0</v>
      </c>
      <c r="J48" s="26">
        <f>IF(ISBLANK($A48),"",IF('start 3'!$F48=99999,"",'start 3'!$K48))</f>
        <v>0</v>
      </c>
      <c r="K48" s="26">
        <f>IF(ISBLANK($A48),"",IF('start 4'!$F48=99999,"",'start 4'!$K48))</f>
        <v>0</v>
      </c>
      <c r="L48" s="26">
        <f>IF(ISBLANK($A48),"",IF('start 5'!$F48=99999,"",'start 5'!$K48))</f>
        <v>0</v>
      </c>
      <c r="M48" s="26">
        <f>IF(ISBLANK($A48),"",IF('start 6'!$F48=99999,"",'start 6'!$K48))</f>
        <v>0</v>
      </c>
      <c r="N48" s="26">
        <f>IF(ISBLANK($A48),"",IF('start 7'!$F48=99999,"",'start 7'!$K48))</f>
        <v>0</v>
      </c>
      <c r="O48" s="26">
        <f>IF(ISBLANK($A48),"",IF('start 8'!$F48=99999,"",'start 8'!$K48))</f>
        <v>0</v>
      </c>
      <c r="P48" s="26">
        <f t="shared" si="19"/>
        <v>0</v>
      </c>
      <c r="Q48" s="26">
        <f t="shared" si="20"/>
        <v>0</v>
      </c>
      <c r="R48" s="26">
        <f t="shared" si="21"/>
        <v>0</v>
      </c>
      <c r="S48" s="26">
        <f t="shared" si="22"/>
        <v>0</v>
      </c>
      <c r="T48" s="26">
        <f t="shared" si="23"/>
        <v>0</v>
      </c>
      <c r="U48" s="26">
        <f t="shared" si="24"/>
        <v>0</v>
      </c>
    </row>
    <row r="49" spans="1:21" ht="12.75" customHeight="1">
      <c r="A49" s="21"/>
      <c r="B49" s="21"/>
      <c r="C49" s="23">
        <f t="shared" si="17"/>
        <v>0</v>
      </c>
      <c r="D49" s="23">
        <f t="shared" si="18"/>
        <v>0</v>
      </c>
      <c r="E49" s="21"/>
      <c r="F49" s="24"/>
      <c r="G49" s="28"/>
      <c r="H49" s="26">
        <f>IF(ISBLANK($A49),"",IF('start 1'!$F49=99999,"",'start 1'!$K49))</f>
        <v>0</v>
      </c>
      <c r="I49" s="26">
        <f>IF(ISBLANK($A49),"",IF('start 2'!$F49=99999,"",'start 2'!$K49))</f>
        <v>0</v>
      </c>
      <c r="J49" s="26">
        <f>IF(ISBLANK($A49),"",IF('start 3'!$F49=99999,"",'start 3'!$K49))</f>
        <v>0</v>
      </c>
      <c r="K49" s="26">
        <f>IF(ISBLANK($A49),"",IF('start 4'!$F49=99999,"",'start 4'!$K49))</f>
        <v>0</v>
      </c>
      <c r="L49" s="26">
        <f>IF(ISBLANK($A49),"",IF('start 5'!$F49=99999,"",'start 5'!$K49))</f>
        <v>0</v>
      </c>
      <c r="M49" s="26">
        <f>IF(ISBLANK($A49),"",IF('start 6'!$F49=99999,"",'start 6'!$K49))</f>
        <v>0</v>
      </c>
      <c r="N49" s="26">
        <f>IF(ISBLANK($A49),"",IF('start 7'!$F49=99999,"",'start 7'!$K49))</f>
        <v>0</v>
      </c>
      <c r="O49" s="26">
        <f>IF(ISBLANK($A49),"",IF('start 8'!$F49=99999,"",'start 8'!$K49))</f>
        <v>0</v>
      </c>
      <c r="P49" s="26">
        <f t="shared" si="19"/>
        <v>0</v>
      </c>
      <c r="Q49" s="26">
        <f t="shared" si="20"/>
        <v>0</v>
      </c>
      <c r="R49" s="26">
        <f t="shared" si="21"/>
        <v>0</v>
      </c>
      <c r="S49" s="26">
        <f t="shared" si="22"/>
        <v>0</v>
      </c>
      <c r="T49" s="26">
        <f t="shared" si="23"/>
        <v>0</v>
      </c>
      <c r="U49" s="26">
        <f t="shared" si="24"/>
        <v>0</v>
      </c>
    </row>
    <row r="50" spans="1:21" ht="12.75" customHeight="1">
      <c r="A50" s="21"/>
      <c r="B50" s="21"/>
      <c r="C50" s="23">
        <f t="shared" si="17"/>
        <v>0</v>
      </c>
      <c r="D50" s="23">
        <f t="shared" si="18"/>
        <v>0</v>
      </c>
      <c r="E50" s="21"/>
      <c r="F50" s="24"/>
      <c r="G50" s="28"/>
      <c r="H50" s="26">
        <f>IF(ISBLANK($A50),"",IF('start 1'!$F50=99999,"",'start 1'!$K50))</f>
        <v>0</v>
      </c>
      <c r="I50" s="26">
        <f>IF(ISBLANK($A50),"",IF('start 2'!$F50=99999,"",'start 2'!$K50))</f>
        <v>0</v>
      </c>
      <c r="J50" s="26">
        <f>IF(ISBLANK($A50),"",IF('start 3'!$F50=99999,"",'start 3'!$K50))</f>
        <v>0</v>
      </c>
      <c r="K50" s="26">
        <f>IF(ISBLANK($A50),"",IF('start 4'!$F50=99999,"",'start 4'!$K50))</f>
        <v>0</v>
      </c>
      <c r="L50" s="26">
        <f>IF(ISBLANK($A50),"",IF('start 5'!$F50=99999,"",'start 5'!$K50))</f>
        <v>0</v>
      </c>
      <c r="M50" s="26">
        <f>IF(ISBLANK($A50),"",IF('start 6'!$F50=99999,"",'start 6'!$K50))</f>
        <v>0</v>
      </c>
      <c r="N50" s="26">
        <f>IF(ISBLANK($A50),"",IF('start 7'!$F50=99999,"",'start 7'!$K50))</f>
        <v>0</v>
      </c>
      <c r="O50" s="26">
        <f>IF(ISBLANK($A50),"",IF('start 8'!$F50=99999,"",'start 8'!$K50))</f>
        <v>0</v>
      </c>
      <c r="P50" s="26">
        <f t="shared" si="19"/>
        <v>0</v>
      </c>
      <c r="Q50" s="26">
        <f t="shared" si="20"/>
        <v>0</v>
      </c>
      <c r="R50" s="26">
        <f t="shared" si="21"/>
        <v>0</v>
      </c>
      <c r="S50" s="26">
        <f t="shared" si="22"/>
        <v>0</v>
      </c>
      <c r="T50" s="26">
        <f t="shared" si="23"/>
        <v>0</v>
      </c>
      <c r="U50" s="26">
        <f t="shared" si="24"/>
        <v>0</v>
      </c>
    </row>
    <row r="51" spans="1:21" ht="12.75" customHeight="1">
      <c r="A51" s="21"/>
      <c r="B51" s="21"/>
      <c r="C51" s="23">
        <f t="shared" si="17"/>
        <v>0</v>
      </c>
      <c r="D51" s="23">
        <f t="shared" si="18"/>
        <v>0</v>
      </c>
      <c r="E51" s="21"/>
      <c r="F51" s="24"/>
      <c r="G51" s="28"/>
      <c r="H51" s="26">
        <f>IF(ISBLANK($A51),"",IF('start 1'!$F51=99999,"",'start 1'!$K51))</f>
        <v>0</v>
      </c>
      <c r="I51" s="26">
        <f>IF(ISBLANK($A51),"",IF('start 2'!$F51=99999,"",'start 2'!$K51))</f>
        <v>0</v>
      </c>
      <c r="J51" s="26">
        <f>IF(ISBLANK($A51),"",IF('start 3'!$F51=99999,"",'start 3'!$K51))</f>
        <v>0</v>
      </c>
      <c r="K51" s="26">
        <f>IF(ISBLANK($A51),"",IF('start 4'!$F51=99999,"",'start 4'!$K51))</f>
        <v>0</v>
      </c>
      <c r="L51" s="26">
        <f>IF(ISBLANK($A51),"",IF('start 5'!$F51=99999,"",'start 5'!$K51))</f>
        <v>0</v>
      </c>
      <c r="M51" s="26">
        <f>IF(ISBLANK($A51),"",IF('start 6'!$F51=99999,"",'start 6'!$K51))</f>
        <v>0</v>
      </c>
      <c r="N51" s="26">
        <f>IF(ISBLANK($A51),"",IF('start 7'!$F51=99999,"",'start 7'!$K51))</f>
        <v>0</v>
      </c>
      <c r="O51" s="26">
        <f>IF(ISBLANK($A51),"",IF('start 8'!$F51=99999,"",'start 8'!$K51))</f>
        <v>0</v>
      </c>
      <c r="P51" s="26">
        <f t="shared" si="19"/>
        <v>0</v>
      </c>
      <c r="Q51" s="26">
        <f t="shared" si="20"/>
        <v>0</v>
      </c>
      <c r="R51" s="26">
        <f t="shared" si="21"/>
        <v>0</v>
      </c>
      <c r="S51" s="26">
        <f t="shared" si="22"/>
        <v>0</v>
      </c>
      <c r="T51" s="26">
        <f t="shared" si="23"/>
        <v>0</v>
      </c>
      <c r="U51" s="26">
        <f t="shared" si="24"/>
        <v>0</v>
      </c>
    </row>
    <row r="52" spans="1:21" ht="12.75" customHeight="1">
      <c r="A52" s="21"/>
      <c r="B52" s="21"/>
      <c r="C52" s="23">
        <f t="shared" si="17"/>
        <v>0</v>
      </c>
      <c r="D52" s="23">
        <f t="shared" si="18"/>
        <v>0</v>
      </c>
      <c r="E52" s="21"/>
      <c r="F52" s="24"/>
      <c r="G52" s="28"/>
      <c r="H52" s="26">
        <f>IF(ISBLANK($A52),"",IF('start 1'!$F52=99999,"",'start 1'!$K52))</f>
        <v>0</v>
      </c>
      <c r="I52" s="26">
        <f>IF(ISBLANK($A52),"",IF('start 2'!$F52=99999,"",'start 2'!$K52))</f>
        <v>0</v>
      </c>
      <c r="J52" s="26">
        <f>IF(ISBLANK($A52),"",IF('start 3'!$F52=99999,"",'start 3'!$K52))</f>
        <v>0</v>
      </c>
      <c r="K52" s="26">
        <f>IF(ISBLANK($A52),"",IF('start 4'!$F52=99999,"",'start 4'!$K52))</f>
        <v>0</v>
      </c>
      <c r="L52" s="26">
        <f>IF(ISBLANK($A52),"",IF('start 5'!$F52=99999,"",'start 5'!$K52))</f>
        <v>0</v>
      </c>
      <c r="M52" s="26">
        <f>IF(ISBLANK($A52),"",IF('start 6'!$F52=99999,"",'start 6'!$K52))</f>
        <v>0</v>
      </c>
      <c r="N52" s="26">
        <f>IF(ISBLANK($A52),"",IF('start 7'!$F52=99999,"",'start 7'!$K52))</f>
        <v>0</v>
      </c>
      <c r="O52" s="26">
        <f>IF(ISBLANK($A52),"",IF('start 8'!$F52=99999,"",'start 8'!$K52))</f>
        <v>0</v>
      </c>
      <c r="P52" s="26">
        <f t="shared" si="19"/>
        <v>0</v>
      </c>
      <c r="Q52" s="26">
        <f t="shared" si="20"/>
        <v>0</v>
      </c>
      <c r="R52" s="26">
        <f t="shared" si="21"/>
        <v>0</v>
      </c>
      <c r="S52" s="26">
        <f t="shared" si="22"/>
        <v>0</v>
      </c>
      <c r="T52" s="26">
        <f t="shared" si="23"/>
        <v>0</v>
      </c>
      <c r="U52" s="26">
        <f t="shared" si="24"/>
        <v>0</v>
      </c>
    </row>
    <row r="53" spans="1:21" ht="12.75" customHeight="1">
      <c r="A53" s="21"/>
      <c r="B53" s="21"/>
      <c r="C53" s="23">
        <f t="shared" si="17"/>
        <v>0</v>
      </c>
      <c r="D53" s="23">
        <f t="shared" si="18"/>
        <v>0</v>
      </c>
      <c r="E53" s="21"/>
      <c r="F53" s="24"/>
      <c r="G53" s="28"/>
      <c r="H53" s="26">
        <f>IF(ISBLANK($A53),"",IF('start 1'!$F53=99999,"",'start 1'!$K53))</f>
        <v>0</v>
      </c>
      <c r="I53" s="26">
        <f>IF(ISBLANK($A53),"",IF('start 2'!$F53=99999,"",'start 2'!$K53))</f>
        <v>0</v>
      </c>
      <c r="J53" s="26">
        <f>IF(ISBLANK($A53),"",IF('start 3'!$F53=99999,"",'start 3'!$K53))</f>
        <v>0</v>
      </c>
      <c r="K53" s="26">
        <f>IF(ISBLANK($A53),"",IF('start 4'!$F53=99999,"",'start 4'!$K53))</f>
        <v>0</v>
      </c>
      <c r="L53" s="26">
        <f>IF(ISBLANK($A53),"",IF('start 5'!$F53=99999,"",'start 5'!$K53))</f>
        <v>0</v>
      </c>
      <c r="M53" s="26">
        <f>IF(ISBLANK($A53),"",IF('start 6'!$F53=99999,"",'start 6'!$K53))</f>
        <v>0</v>
      </c>
      <c r="N53" s="26">
        <f>IF(ISBLANK($A53),"",IF('start 7'!$F53=99999,"",'start 7'!$K53))</f>
        <v>0</v>
      </c>
      <c r="O53" s="26">
        <f>IF(ISBLANK($A53),"",IF('start 8'!$F53=99999,"",'start 8'!$K53))</f>
        <v>0</v>
      </c>
      <c r="P53" s="26">
        <f t="shared" si="19"/>
        <v>0</v>
      </c>
      <c r="Q53" s="26">
        <f t="shared" si="20"/>
        <v>0</v>
      </c>
      <c r="R53" s="26">
        <f t="shared" si="21"/>
        <v>0</v>
      </c>
      <c r="S53" s="26">
        <f t="shared" si="22"/>
        <v>0</v>
      </c>
      <c r="T53" s="26">
        <f t="shared" si="23"/>
        <v>0</v>
      </c>
      <c r="U53" s="26">
        <f t="shared" si="24"/>
        <v>0</v>
      </c>
    </row>
    <row r="54" spans="1:21" ht="12.75" customHeight="1">
      <c r="A54" s="21"/>
      <c r="B54" s="21"/>
      <c r="C54" s="23">
        <f t="shared" si="17"/>
        <v>0</v>
      </c>
      <c r="D54" s="23">
        <f t="shared" si="18"/>
        <v>0</v>
      </c>
      <c r="E54" s="21"/>
      <c r="F54" s="24"/>
      <c r="G54" s="28"/>
      <c r="H54" s="26">
        <f>IF(ISBLANK($A54),"",IF('start 1'!$F54=99999,"",'start 1'!$K54))</f>
        <v>0</v>
      </c>
      <c r="I54" s="26">
        <f>IF(ISBLANK($A54),"",IF('start 2'!$F54=99999,"",'start 2'!$K54))</f>
        <v>0</v>
      </c>
      <c r="J54" s="26">
        <f>IF(ISBLANK($A54),"",IF('start 3'!$F54=99999,"",'start 3'!$K54))</f>
        <v>0</v>
      </c>
      <c r="K54" s="26">
        <f>IF(ISBLANK($A54),"",IF('start 4'!$F54=99999,"",'start 4'!$K54))</f>
        <v>0</v>
      </c>
      <c r="L54" s="26">
        <f>IF(ISBLANK($A54),"",IF('start 5'!$F54=99999,"",'start 5'!$K54))</f>
        <v>0</v>
      </c>
      <c r="M54" s="26">
        <f>IF(ISBLANK($A54),"",IF('start 6'!$F54=99999,"",'start 6'!$K54))</f>
        <v>0</v>
      </c>
      <c r="N54" s="26">
        <f>IF(ISBLANK($A54),"",IF('start 7'!$F54=99999,"",'start 7'!$K54))</f>
        <v>0</v>
      </c>
      <c r="O54" s="26">
        <f>IF(ISBLANK($A54),"",IF('start 8'!$F54=99999,"",'start 8'!$K54))</f>
        <v>0</v>
      </c>
      <c r="P54" s="26">
        <f t="shared" si="19"/>
        <v>0</v>
      </c>
      <c r="Q54" s="26">
        <f t="shared" si="20"/>
        <v>0</v>
      </c>
      <c r="R54" s="26">
        <f t="shared" si="21"/>
        <v>0</v>
      </c>
      <c r="S54" s="26">
        <f t="shared" si="22"/>
        <v>0</v>
      </c>
      <c r="T54" s="26">
        <f t="shared" si="23"/>
        <v>0</v>
      </c>
      <c r="U54" s="26">
        <f t="shared" si="24"/>
        <v>0</v>
      </c>
    </row>
    <row r="55" spans="1:21" ht="12.75" customHeight="1">
      <c r="A55" s="21"/>
      <c r="B55" s="21"/>
      <c r="C55" s="23">
        <f t="shared" si="17"/>
        <v>0</v>
      </c>
      <c r="D55" s="23">
        <f t="shared" si="18"/>
        <v>0</v>
      </c>
      <c r="E55" s="21"/>
      <c r="F55" s="24"/>
      <c r="G55" s="28"/>
      <c r="H55" s="26">
        <f>IF(ISBLANK($A55),"",IF('start 1'!$F55=99999,"",'start 1'!$K55))</f>
        <v>0</v>
      </c>
      <c r="I55" s="26">
        <f>IF(ISBLANK($A55),"",IF('start 2'!$F55=99999,"",'start 2'!$K55))</f>
        <v>0</v>
      </c>
      <c r="J55" s="26">
        <f>IF(ISBLANK($A55),"",IF('start 3'!$F55=99999,"",'start 3'!$K55))</f>
        <v>0</v>
      </c>
      <c r="K55" s="26">
        <f>IF(ISBLANK($A55),"",IF('start 4'!$F55=99999,"",'start 4'!$K55))</f>
        <v>0</v>
      </c>
      <c r="L55" s="26">
        <f>IF(ISBLANK($A55),"",IF('start 5'!$F55=99999,"",'start 5'!$K55))</f>
        <v>0</v>
      </c>
      <c r="M55" s="26">
        <f>IF(ISBLANK($A55),"",IF('start 6'!$F55=99999,"",'start 6'!$K55))</f>
        <v>0</v>
      </c>
      <c r="N55" s="26">
        <f>IF(ISBLANK($A55),"",IF('start 7'!$F55=99999,"",'start 7'!$K55))</f>
        <v>0</v>
      </c>
      <c r="O55" s="26">
        <f>IF(ISBLANK($A55),"",IF('start 8'!$F55=99999,"",'start 8'!$K55))</f>
        <v>0</v>
      </c>
      <c r="P55" s="26">
        <f t="shared" si="19"/>
        <v>0</v>
      </c>
      <c r="Q55" s="26">
        <f t="shared" si="20"/>
        <v>0</v>
      </c>
      <c r="R55" s="26">
        <f t="shared" si="21"/>
        <v>0</v>
      </c>
      <c r="S55" s="26">
        <f t="shared" si="22"/>
        <v>0</v>
      </c>
      <c r="T55" s="26">
        <f t="shared" si="23"/>
        <v>0</v>
      </c>
      <c r="U55" s="26">
        <f t="shared" si="24"/>
        <v>0</v>
      </c>
    </row>
    <row r="56" spans="1:21" ht="12.75" customHeight="1">
      <c r="A56" s="21"/>
      <c r="B56" s="21"/>
      <c r="C56" s="23">
        <f t="shared" si="17"/>
        <v>0</v>
      </c>
      <c r="D56" s="23">
        <f t="shared" si="18"/>
        <v>0</v>
      </c>
      <c r="E56" s="21"/>
      <c r="F56" s="24"/>
      <c r="G56" s="28"/>
      <c r="H56" s="26">
        <f>IF(ISBLANK($A56),"",IF('start 1'!$F56=99999,"",'start 1'!$K56))</f>
        <v>0</v>
      </c>
      <c r="I56" s="26">
        <f>IF(ISBLANK($A56),"",IF('start 2'!$F56=99999,"",'start 2'!$K56))</f>
        <v>0</v>
      </c>
      <c r="J56" s="26">
        <f>IF(ISBLANK($A56),"",IF('start 3'!$F56=99999,"",'start 3'!$K56))</f>
        <v>0</v>
      </c>
      <c r="K56" s="26">
        <f>IF(ISBLANK($A56),"",IF('start 4'!$F56=99999,"",'start 4'!$K56))</f>
        <v>0</v>
      </c>
      <c r="L56" s="26">
        <f>IF(ISBLANK($A56),"",IF('start 5'!$F56=99999,"",'start 5'!$K56))</f>
        <v>0</v>
      </c>
      <c r="M56" s="26">
        <f>IF(ISBLANK($A56),"",IF('start 6'!$F56=99999,"",'start 6'!$K56))</f>
        <v>0</v>
      </c>
      <c r="N56" s="26">
        <f>IF(ISBLANK($A56),"",IF('start 7'!$F56=99999,"",'start 7'!$K56))</f>
        <v>0</v>
      </c>
      <c r="O56" s="26">
        <f>IF(ISBLANK($A56),"",IF('start 8'!$F56=99999,"",'start 8'!$K56))</f>
        <v>0</v>
      </c>
      <c r="P56" s="26">
        <f t="shared" si="19"/>
        <v>0</v>
      </c>
      <c r="Q56" s="26">
        <f t="shared" si="20"/>
        <v>0</v>
      </c>
      <c r="R56" s="26">
        <f t="shared" si="21"/>
        <v>0</v>
      </c>
      <c r="S56" s="26">
        <f t="shared" si="22"/>
        <v>0</v>
      </c>
      <c r="T56" s="26">
        <f t="shared" si="23"/>
        <v>0</v>
      </c>
      <c r="U56" s="26">
        <f t="shared" si="24"/>
        <v>0</v>
      </c>
    </row>
    <row r="57" spans="1:21" ht="12.75" customHeight="1">
      <c r="A57" s="21"/>
      <c r="B57" s="21"/>
      <c r="C57" s="23">
        <f t="shared" si="17"/>
        <v>0</v>
      </c>
      <c r="D57" s="23">
        <f t="shared" si="18"/>
        <v>0</v>
      </c>
      <c r="E57" s="21"/>
      <c r="F57" s="24"/>
      <c r="G57" s="28"/>
      <c r="H57" s="26">
        <f>IF(ISBLANK($A57),"",IF('start 1'!$F57=99999,"",'start 1'!$K57))</f>
        <v>0</v>
      </c>
      <c r="I57" s="26">
        <f>IF(ISBLANK($A57),"",IF('start 2'!$F57=99999,"",'start 2'!$K57))</f>
        <v>0</v>
      </c>
      <c r="J57" s="26">
        <f>IF(ISBLANK($A57),"",IF('start 3'!$F57=99999,"",'start 3'!$K57))</f>
        <v>0</v>
      </c>
      <c r="K57" s="26">
        <f>IF(ISBLANK($A57),"",IF('start 4'!$F57=99999,"",'start 4'!$K57))</f>
        <v>0</v>
      </c>
      <c r="L57" s="26">
        <f>IF(ISBLANK($A57),"",IF('start 5'!$F57=99999,"",'start 5'!$K57))</f>
        <v>0</v>
      </c>
      <c r="M57" s="26">
        <f>IF(ISBLANK($A57),"",IF('start 6'!$F57=99999,"",'start 6'!$K57))</f>
        <v>0</v>
      </c>
      <c r="N57" s="26">
        <f>IF(ISBLANK($A57),"",IF('start 7'!$F57=99999,"",'start 7'!$K57))</f>
        <v>0</v>
      </c>
      <c r="O57" s="26">
        <f>IF(ISBLANK($A57),"",IF('start 8'!$F57=99999,"",'start 8'!$K57))</f>
        <v>0</v>
      </c>
      <c r="P57" s="26">
        <f t="shared" si="19"/>
        <v>0</v>
      </c>
      <c r="Q57" s="26">
        <f t="shared" si="20"/>
        <v>0</v>
      </c>
      <c r="R57" s="26">
        <f t="shared" si="21"/>
        <v>0</v>
      </c>
      <c r="S57" s="26">
        <f t="shared" si="22"/>
        <v>0</v>
      </c>
      <c r="T57" s="26">
        <f t="shared" si="23"/>
        <v>0</v>
      </c>
      <c r="U57" s="26">
        <f t="shared" si="24"/>
        <v>0</v>
      </c>
    </row>
    <row r="58" spans="1:21" ht="12.75" customHeight="1">
      <c r="A58" s="21"/>
      <c r="B58" s="21"/>
      <c r="C58" s="23">
        <f t="shared" si="17"/>
        <v>0</v>
      </c>
      <c r="D58" s="23">
        <f t="shared" si="18"/>
        <v>0</v>
      </c>
      <c r="E58" s="21"/>
      <c r="F58" s="24"/>
      <c r="G58" s="28"/>
      <c r="H58" s="26">
        <f>IF(ISBLANK($A58),"",IF('start 1'!$F58=99999,"",'start 1'!$K58))</f>
        <v>0</v>
      </c>
      <c r="I58" s="26">
        <f>IF(ISBLANK($A58),"",IF('start 2'!$F58=99999,"",'start 2'!$K58))</f>
        <v>0</v>
      </c>
      <c r="J58" s="26">
        <f>IF(ISBLANK($A58),"",IF('start 3'!$F58=99999,"",'start 3'!$K58))</f>
        <v>0</v>
      </c>
      <c r="K58" s="26">
        <f>IF(ISBLANK($A58),"",IF('start 4'!$F58=99999,"",'start 4'!$K58))</f>
        <v>0</v>
      </c>
      <c r="L58" s="26">
        <f>IF(ISBLANK($A58),"",IF('start 5'!$F58=99999,"",'start 5'!$K58))</f>
        <v>0</v>
      </c>
      <c r="M58" s="26">
        <f>IF(ISBLANK($A58),"",IF('start 6'!$F58=99999,"",'start 6'!$K58))</f>
        <v>0</v>
      </c>
      <c r="N58" s="26">
        <f>IF(ISBLANK($A58),"",IF('start 7'!$F58=99999,"",'start 7'!$K58))</f>
        <v>0</v>
      </c>
      <c r="O58" s="26">
        <f>IF(ISBLANK($A58),"",IF('start 8'!$F58=99999,"",'start 8'!$K58))</f>
        <v>0</v>
      </c>
      <c r="P58" s="26">
        <f t="shared" si="19"/>
        <v>0</v>
      </c>
      <c r="Q58" s="26">
        <f t="shared" si="20"/>
        <v>0</v>
      </c>
      <c r="R58" s="26">
        <f t="shared" si="21"/>
        <v>0</v>
      </c>
      <c r="S58" s="26">
        <f t="shared" si="22"/>
        <v>0</v>
      </c>
      <c r="T58" s="26">
        <f t="shared" si="23"/>
        <v>0</v>
      </c>
      <c r="U58" s="26">
        <f t="shared" si="24"/>
        <v>0</v>
      </c>
    </row>
    <row r="59" spans="1:21" ht="12.75" customHeight="1">
      <c r="A59" s="21"/>
      <c r="B59" s="21"/>
      <c r="C59" s="23">
        <f t="shared" si="17"/>
        <v>0</v>
      </c>
      <c r="D59" s="23">
        <f t="shared" si="18"/>
        <v>0</v>
      </c>
      <c r="E59" s="21"/>
      <c r="F59" s="24"/>
      <c r="G59" s="28"/>
      <c r="H59" s="26">
        <f>IF(ISBLANK($A59),"",IF('start 1'!$F59=99999,"",'start 1'!$K59))</f>
        <v>0</v>
      </c>
      <c r="I59" s="26">
        <f>IF(ISBLANK($A59),"",IF('start 2'!$F59=99999,"",'start 2'!$K59))</f>
        <v>0</v>
      </c>
      <c r="J59" s="26">
        <f>IF(ISBLANK($A59),"",IF('start 3'!$F59=99999,"",'start 3'!$K59))</f>
        <v>0</v>
      </c>
      <c r="K59" s="26">
        <f>IF(ISBLANK($A59),"",IF('start 4'!$F59=99999,"",'start 4'!$K59))</f>
        <v>0</v>
      </c>
      <c r="L59" s="26">
        <f>IF(ISBLANK($A59),"",IF('start 5'!$F59=99999,"",'start 5'!$K59))</f>
        <v>0</v>
      </c>
      <c r="M59" s="26">
        <f>IF(ISBLANK($A59),"",IF('start 6'!$F59=99999,"",'start 6'!$K59))</f>
        <v>0</v>
      </c>
      <c r="N59" s="26">
        <f>IF(ISBLANK($A59),"",IF('start 7'!$F59=99999,"",'start 7'!$K59))</f>
        <v>0</v>
      </c>
      <c r="O59" s="26">
        <f>IF(ISBLANK($A59),"",IF('start 8'!$F59=99999,"",'start 8'!$K59))</f>
        <v>0</v>
      </c>
      <c r="P59" s="26">
        <f t="shared" si="19"/>
        <v>0</v>
      </c>
      <c r="Q59" s="26">
        <f t="shared" si="20"/>
        <v>0</v>
      </c>
      <c r="R59" s="26">
        <f t="shared" si="21"/>
        <v>0</v>
      </c>
      <c r="S59" s="26">
        <f t="shared" si="22"/>
        <v>0</v>
      </c>
      <c r="T59" s="26">
        <f t="shared" si="23"/>
        <v>0</v>
      </c>
      <c r="U59" s="26">
        <f t="shared" si="24"/>
        <v>0</v>
      </c>
    </row>
    <row r="60" spans="1:21" s="33" customFormat="1" ht="19.5" customHeight="1">
      <c r="A60" s="29" t="s">
        <v>47</v>
      </c>
      <c r="B60" s="29"/>
      <c r="C60" s="29"/>
      <c r="D60" s="29"/>
      <c r="E60" s="29"/>
      <c r="F60" s="18">
        <f>COUNTA(A61:A78)</f>
        <v>0</v>
      </c>
      <c r="G60" s="30"/>
      <c r="H60" s="31"/>
      <c r="I60" s="32"/>
      <c r="J60" s="32"/>
      <c r="K60" s="32"/>
      <c r="L60" s="32"/>
      <c r="M60" s="32"/>
      <c r="N60" s="32"/>
      <c r="O60" s="32"/>
      <c r="P60" s="31"/>
      <c r="Q60" s="32"/>
      <c r="R60" s="32"/>
      <c r="S60" s="32"/>
      <c r="T60" s="32"/>
      <c r="U60" s="32"/>
    </row>
    <row r="61" spans="1:21" ht="12.75" customHeight="1">
      <c r="A61" s="21"/>
      <c r="B61" s="21"/>
      <c r="C61" s="23">
        <f aca="true" t="shared" si="25" ref="C61:C78">IF(B61="","",B61)</f>
        <v>0</v>
      </c>
      <c r="D61" s="23">
        <f aca="true" t="shared" si="26" ref="D61:D78">C61</f>
        <v>0</v>
      </c>
      <c r="E61" s="21"/>
      <c r="F61" s="24"/>
      <c r="G61" s="28"/>
      <c r="H61" s="26">
        <f>IF(ISBLANK($A61),"",IF('start 1'!$F61=99999,"",'start 1'!$K61))</f>
        <v>0</v>
      </c>
      <c r="I61" s="26">
        <f>IF(ISBLANK($A61),"",IF('start 2'!$F61=99999,"",'start 2'!$K61))</f>
        <v>0</v>
      </c>
      <c r="J61" s="26">
        <f>IF(ISBLANK($A61),"",IF('start 3'!$F61=99999,"",'start 3'!$K61))</f>
        <v>0</v>
      </c>
      <c r="K61" s="26">
        <f>IF(ISBLANK($A61),"",IF('start 4'!$F61=99999,"",'start 4'!$K61))</f>
        <v>0</v>
      </c>
      <c r="L61" s="26">
        <f>IF(ISBLANK($A61),"",IF('start 5'!$F61=99999,"",'start 5'!$K61))</f>
        <v>0</v>
      </c>
      <c r="M61" s="26">
        <f>IF(ISBLANK($A61),"",IF('start 6'!$F61=99999,"",'start 6'!$K61))</f>
        <v>0</v>
      </c>
      <c r="N61" s="26">
        <f>IF(ISBLANK($A61),"",IF('start 7'!$F61=99999,"",'start 7'!$K61))</f>
        <v>0</v>
      </c>
      <c r="O61" s="26">
        <f>IF(ISBLANK($A61),"",IF('start 8'!$F61=99999,"",'start 8'!$K61))</f>
        <v>0</v>
      </c>
      <c r="P61" s="26">
        <f aca="true" t="shared" si="27" ref="P61:P78">IF(COUNT(H61:O61)=0,"",SUM(H61:O61))</f>
        <v>0</v>
      </c>
      <c r="Q61" s="26">
        <f aca="true" t="shared" si="28" ref="Q61:Q78">IF(COUNT(H61:O61)=0,"",RANK($P61,$P$61:$P$78,1))</f>
        <v>0</v>
      </c>
      <c r="R61" s="26">
        <f aca="true" t="shared" si="29" ref="R61:R78">IF(COUNT(H61:O61)&lt;4,"",$P61-LARGE($H61:$O61,1))</f>
        <v>0</v>
      </c>
      <c r="S61" s="26">
        <f aca="true" t="shared" si="30" ref="S61:S78">IF(COUNT(H61:O61)&lt;4,"",RANK($R61,$R$61:$R$78,1))</f>
        <v>0</v>
      </c>
      <c r="T61" s="26">
        <f aca="true" t="shared" si="31" ref="T61:T78">IF(COUNT(H61:O61)&lt;8,"",$R61-LARGE($H61:$O61,2))</f>
        <v>0</v>
      </c>
      <c r="U61" s="26">
        <f aca="true" t="shared" si="32" ref="U61:U78">IF(COUNT(H61:O61)&lt;8,"",RANK($T61,$T$61:$T$78,1))</f>
        <v>0</v>
      </c>
    </row>
    <row r="62" spans="1:21" ht="12.75" customHeight="1">
      <c r="A62" s="21"/>
      <c r="B62" s="21"/>
      <c r="C62" s="23">
        <f t="shared" si="25"/>
        <v>0</v>
      </c>
      <c r="D62" s="23">
        <f t="shared" si="26"/>
        <v>0</v>
      </c>
      <c r="E62" s="21"/>
      <c r="F62" s="24"/>
      <c r="G62" s="28"/>
      <c r="H62" s="26">
        <f>IF(ISBLANK($A62),"",IF('start 1'!$F62=99999,"",'start 1'!$K62))</f>
        <v>0</v>
      </c>
      <c r="I62" s="26">
        <f>IF(ISBLANK($A62),"",IF('start 2'!$F62=99999,"",'start 2'!$K62))</f>
        <v>0</v>
      </c>
      <c r="J62" s="26">
        <f>IF(ISBLANK($A62),"",IF('start 3'!$F62=99999,"",'start 3'!$K62))</f>
        <v>0</v>
      </c>
      <c r="K62" s="26">
        <f>IF(ISBLANK($A62),"",IF('start 4'!$F62=99999,"",'start 4'!$K62))</f>
        <v>0</v>
      </c>
      <c r="L62" s="26">
        <f>IF(ISBLANK($A62),"",IF('start 5'!$F62=99999,"",'start 5'!$K62))</f>
        <v>0</v>
      </c>
      <c r="M62" s="26">
        <f>IF(ISBLANK($A62),"",IF('start 6'!$F62=99999,"",'start 6'!$K62))</f>
        <v>0</v>
      </c>
      <c r="N62" s="26">
        <f>IF(ISBLANK($A62),"",IF('start 7'!$F62=99999,"",'start 7'!$K62))</f>
        <v>0</v>
      </c>
      <c r="O62" s="26">
        <f>IF(ISBLANK($A62),"",IF('start 8'!$F62=99999,"",'start 8'!$K62))</f>
        <v>0</v>
      </c>
      <c r="P62" s="26">
        <f t="shared" si="27"/>
        <v>0</v>
      </c>
      <c r="Q62" s="26">
        <f t="shared" si="28"/>
        <v>0</v>
      </c>
      <c r="R62" s="26">
        <f t="shared" si="29"/>
        <v>0</v>
      </c>
      <c r="S62" s="26">
        <f t="shared" si="30"/>
        <v>0</v>
      </c>
      <c r="T62" s="26">
        <f t="shared" si="31"/>
        <v>0</v>
      </c>
      <c r="U62" s="26">
        <f t="shared" si="32"/>
        <v>0</v>
      </c>
    </row>
    <row r="63" spans="1:21" ht="12.75" customHeight="1">
      <c r="A63" s="21"/>
      <c r="B63" s="21"/>
      <c r="C63" s="23">
        <f t="shared" si="25"/>
        <v>0</v>
      </c>
      <c r="D63" s="23">
        <f t="shared" si="26"/>
        <v>0</v>
      </c>
      <c r="E63" s="21"/>
      <c r="F63" s="24"/>
      <c r="G63" s="28"/>
      <c r="H63" s="26">
        <f>IF(ISBLANK($A63),"",IF('start 1'!$F63=99999,"",'start 1'!$K63))</f>
        <v>0</v>
      </c>
      <c r="I63" s="26">
        <f>IF(ISBLANK($A63),"",IF('start 2'!$F63=99999,"",'start 2'!$K63))</f>
        <v>0</v>
      </c>
      <c r="J63" s="26">
        <f>IF(ISBLANK($A63),"",IF('start 3'!$F63=99999,"",'start 3'!$K63))</f>
        <v>0</v>
      </c>
      <c r="K63" s="26">
        <f>IF(ISBLANK($A63),"",IF('start 4'!$F63=99999,"",'start 4'!$K63))</f>
        <v>0</v>
      </c>
      <c r="L63" s="26">
        <f>IF(ISBLANK($A63),"",IF('start 5'!$F63=99999,"",'start 5'!$K63))</f>
        <v>0</v>
      </c>
      <c r="M63" s="26">
        <f>IF(ISBLANK($A63),"",IF('start 6'!$F63=99999,"",'start 6'!$K63))</f>
        <v>0</v>
      </c>
      <c r="N63" s="26">
        <f>IF(ISBLANK($A63),"",IF('start 7'!$F63=99999,"",'start 7'!$K63))</f>
        <v>0</v>
      </c>
      <c r="O63" s="26">
        <f>IF(ISBLANK($A63),"",IF('start 8'!$F63=99999,"",'start 8'!$K63))</f>
        <v>0</v>
      </c>
      <c r="P63" s="26">
        <f t="shared" si="27"/>
        <v>0</v>
      </c>
      <c r="Q63" s="26">
        <f t="shared" si="28"/>
        <v>0</v>
      </c>
      <c r="R63" s="26">
        <f t="shared" si="29"/>
        <v>0</v>
      </c>
      <c r="S63" s="26">
        <f t="shared" si="30"/>
        <v>0</v>
      </c>
      <c r="T63" s="26">
        <f t="shared" si="31"/>
        <v>0</v>
      </c>
      <c r="U63" s="26">
        <f t="shared" si="32"/>
        <v>0</v>
      </c>
    </row>
    <row r="64" spans="1:21" ht="12.75" customHeight="1">
      <c r="A64" s="21"/>
      <c r="B64" s="21"/>
      <c r="C64" s="23">
        <f t="shared" si="25"/>
        <v>0</v>
      </c>
      <c r="D64" s="23">
        <f t="shared" si="26"/>
        <v>0</v>
      </c>
      <c r="E64" s="21"/>
      <c r="F64" s="24"/>
      <c r="G64" s="28"/>
      <c r="H64" s="26">
        <f>IF(ISBLANK($A64),"",IF('start 1'!$F64=99999,"",'start 1'!$K64))</f>
        <v>0</v>
      </c>
      <c r="I64" s="26">
        <f>IF(ISBLANK($A64),"",IF('start 2'!$F64=99999,"",'start 2'!$K64))</f>
        <v>0</v>
      </c>
      <c r="J64" s="26">
        <f>IF(ISBLANK($A64),"",IF('start 3'!$F64=99999,"",'start 3'!$K64))</f>
        <v>0</v>
      </c>
      <c r="K64" s="26">
        <f>IF(ISBLANK($A64),"",IF('start 4'!$F64=99999,"",'start 4'!$K64))</f>
        <v>0</v>
      </c>
      <c r="L64" s="26">
        <f>IF(ISBLANK($A64),"",IF('start 5'!$F64=99999,"",'start 5'!$K64))</f>
        <v>0</v>
      </c>
      <c r="M64" s="26">
        <f>IF(ISBLANK($A64),"",IF('start 6'!$F64=99999,"",'start 6'!$K64))</f>
        <v>0</v>
      </c>
      <c r="N64" s="26">
        <f>IF(ISBLANK($A64),"",IF('start 7'!$F64=99999,"",'start 7'!$K64))</f>
        <v>0</v>
      </c>
      <c r="O64" s="26">
        <f>IF(ISBLANK($A64),"",IF('start 8'!$F64=99999,"",'start 8'!$K64))</f>
        <v>0</v>
      </c>
      <c r="P64" s="26">
        <f t="shared" si="27"/>
        <v>0</v>
      </c>
      <c r="Q64" s="26">
        <f t="shared" si="28"/>
        <v>0</v>
      </c>
      <c r="R64" s="26">
        <f t="shared" si="29"/>
        <v>0</v>
      </c>
      <c r="S64" s="26">
        <f t="shared" si="30"/>
        <v>0</v>
      </c>
      <c r="T64" s="26">
        <f t="shared" si="31"/>
        <v>0</v>
      </c>
      <c r="U64" s="26">
        <f t="shared" si="32"/>
        <v>0</v>
      </c>
    </row>
    <row r="65" spans="1:21" ht="12.75" customHeight="1">
      <c r="A65" s="21"/>
      <c r="B65" s="21"/>
      <c r="C65" s="23">
        <f t="shared" si="25"/>
        <v>0</v>
      </c>
      <c r="D65" s="23">
        <f t="shared" si="26"/>
        <v>0</v>
      </c>
      <c r="E65" s="21"/>
      <c r="F65" s="24"/>
      <c r="G65" s="28"/>
      <c r="H65" s="26">
        <f>IF(ISBLANK($A65),"",IF('start 1'!$F65=99999,"",'start 1'!$K65))</f>
        <v>0</v>
      </c>
      <c r="I65" s="26">
        <f>IF(ISBLANK($A65),"",IF('start 2'!$F65=99999,"",'start 2'!$K65))</f>
        <v>0</v>
      </c>
      <c r="J65" s="26">
        <f>IF(ISBLANK($A65),"",IF('start 3'!$F65=99999,"",'start 3'!$K65))</f>
        <v>0</v>
      </c>
      <c r="K65" s="26">
        <f>IF(ISBLANK($A65),"",IF('start 4'!$F65=99999,"",'start 4'!$K65))</f>
        <v>0</v>
      </c>
      <c r="L65" s="26">
        <f>IF(ISBLANK($A65),"",IF('start 5'!$F65=99999,"",'start 5'!$K65))</f>
        <v>0</v>
      </c>
      <c r="M65" s="26">
        <f>IF(ISBLANK($A65),"",IF('start 6'!$F65=99999,"",'start 6'!$K65))</f>
        <v>0</v>
      </c>
      <c r="N65" s="26">
        <f>IF(ISBLANK($A65),"",IF('start 7'!$F65=99999,"",'start 7'!$K65))</f>
        <v>0</v>
      </c>
      <c r="O65" s="26">
        <f>IF(ISBLANK($A65),"",IF('start 8'!$F65=99999,"",'start 8'!$K65))</f>
        <v>0</v>
      </c>
      <c r="P65" s="26">
        <f t="shared" si="27"/>
        <v>0</v>
      </c>
      <c r="Q65" s="26">
        <f t="shared" si="28"/>
        <v>0</v>
      </c>
      <c r="R65" s="26">
        <f t="shared" si="29"/>
        <v>0</v>
      </c>
      <c r="S65" s="26">
        <f t="shared" si="30"/>
        <v>0</v>
      </c>
      <c r="T65" s="26">
        <f t="shared" si="31"/>
        <v>0</v>
      </c>
      <c r="U65" s="26">
        <f t="shared" si="32"/>
        <v>0</v>
      </c>
    </row>
    <row r="66" spans="1:21" ht="12.75" customHeight="1">
      <c r="A66" s="21"/>
      <c r="B66" s="21"/>
      <c r="C66" s="23">
        <f t="shared" si="25"/>
        <v>0</v>
      </c>
      <c r="D66" s="23">
        <f t="shared" si="26"/>
        <v>0</v>
      </c>
      <c r="E66" s="21"/>
      <c r="F66" s="24"/>
      <c r="G66" s="28"/>
      <c r="H66" s="26">
        <f>IF(ISBLANK($A66),"",IF('start 1'!$F66=99999,"",'start 1'!$K66))</f>
        <v>0</v>
      </c>
      <c r="I66" s="26">
        <f>IF(ISBLANK($A66),"",IF('start 2'!$F66=99999,"",'start 2'!$K66))</f>
        <v>0</v>
      </c>
      <c r="J66" s="26">
        <f>IF(ISBLANK($A66),"",IF('start 3'!$F66=99999,"",'start 3'!$K66))</f>
        <v>0</v>
      </c>
      <c r="K66" s="26">
        <f>IF(ISBLANK($A66),"",IF('start 4'!$F66=99999,"",'start 4'!$K66))</f>
        <v>0</v>
      </c>
      <c r="L66" s="26">
        <f>IF(ISBLANK($A66),"",IF('start 5'!$F66=99999,"",'start 5'!$K66))</f>
        <v>0</v>
      </c>
      <c r="M66" s="26">
        <f>IF(ISBLANK($A66),"",IF('start 6'!$F66=99999,"",'start 6'!$K66))</f>
        <v>0</v>
      </c>
      <c r="N66" s="26">
        <f>IF(ISBLANK($A66),"",IF('start 7'!$F66=99999,"",'start 7'!$K66))</f>
        <v>0</v>
      </c>
      <c r="O66" s="26">
        <f>IF(ISBLANK($A66),"",IF('start 8'!$F66=99999,"",'start 8'!$K66))</f>
        <v>0</v>
      </c>
      <c r="P66" s="26">
        <f t="shared" si="27"/>
        <v>0</v>
      </c>
      <c r="Q66" s="26">
        <f t="shared" si="28"/>
        <v>0</v>
      </c>
      <c r="R66" s="26">
        <f t="shared" si="29"/>
        <v>0</v>
      </c>
      <c r="S66" s="26">
        <f t="shared" si="30"/>
        <v>0</v>
      </c>
      <c r="T66" s="26">
        <f t="shared" si="31"/>
        <v>0</v>
      </c>
      <c r="U66" s="26">
        <f t="shared" si="32"/>
        <v>0</v>
      </c>
    </row>
    <row r="67" spans="1:21" ht="12.75" customHeight="1">
      <c r="A67" s="21"/>
      <c r="B67" s="21"/>
      <c r="C67" s="23">
        <f t="shared" si="25"/>
        <v>0</v>
      </c>
      <c r="D67" s="23">
        <f t="shared" si="26"/>
        <v>0</v>
      </c>
      <c r="E67" s="21"/>
      <c r="F67" s="24"/>
      <c r="G67" s="28"/>
      <c r="H67" s="26">
        <f>IF(ISBLANK($A67),"",IF('start 1'!$F67=99999,"",'start 1'!$K67))</f>
        <v>0</v>
      </c>
      <c r="I67" s="26">
        <f>IF(ISBLANK($A67),"",IF('start 2'!$F67=99999,"",'start 2'!$K67))</f>
        <v>0</v>
      </c>
      <c r="J67" s="26">
        <f>IF(ISBLANK($A67),"",IF('start 3'!$F67=99999,"",'start 3'!$K67))</f>
        <v>0</v>
      </c>
      <c r="K67" s="26">
        <f>IF(ISBLANK($A67),"",IF('start 4'!$F67=99999,"",'start 4'!$K67))</f>
        <v>0</v>
      </c>
      <c r="L67" s="26">
        <f>IF(ISBLANK($A67),"",IF('start 5'!$F67=99999,"",'start 5'!$K67))</f>
        <v>0</v>
      </c>
      <c r="M67" s="26">
        <f>IF(ISBLANK($A67),"",IF('start 6'!$F67=99999,"",'start 6'!$K67))</f>
        <v>0</v>
      </c>
      <c r="N67" s="26">
        <f>IF(ISBLANK($A67),"",IF('start 7'!$F67=99999,"",'start 7'!$K67))</f>
        <v>0</v>
      </c>
      <c r="O67" s="26">
        <f>IF(ISBLANK($A67),"",IF('start 8'!$F67=99999,"",'start 8'!$K67))</f>
        <v>0</v>
      </c>
      <c r="P67" s="26">
        <f t="shared" si="27"/>
        <v>0</v>
      </c>
      <c r="Q67" s="26">
        <f t="shared" si="28"/>
        <v>0</v>
      </c>
      <c r="R67" s="26">
        <f t="shared" si="29"/>
        <v>0</v>
      </c>
      <c r="S67" s="26">
        <f t="shared" si="30"/>
        <v>0</v>
      </c>
      <c r="T67" s="26">
        <f t="shared" si="31"/>
        <v>0</v>
      </c>
      <c r="U67" s="26">
        <f t="shared" si="32"/>
        <v>0</v>
      </c>
    </row>
    <row r="68" spans="1:21" ht="12.75" customHeight="1">
      <c r="A68" s="21"/>
      <c r="B68" s="21"/>
      <c r="C68" s="23">
        <f t="shared" si="25"/>
        <v>0</v>
      </c>
      <c r="D68" s="23">
        <f t="shared" si="26"/>
        <v>0</v>
      </c>
      <c r="E68" s="21"/>
      <c r="F68" s="24"/>
      <c r="G68" s="28"/>
      <c r="H68" s="26">
        <f>IF(ISBLANK($A68),"",IF('start 1'!$F68=99999,"",'start 1'!$K68))</f>
        <v>0</v>
      </c>
      <c r="I68" s="26">
        <f>IF(ISBLANK($A68),"",IF('start 2'!$F68=99999,"",'start 2'!$K68))</f>
        <v>0</v>
      </c>
      <c r="J68" s="26">
        <f>IF(ISBLANK($A68),"",IF('start 3'!$F68=99999,"",'start 3'!$K68))</f>
        <v>0</v>
      </c>
      <c r="K68" s="26">
        <f>IF(ISBLANK($A68),"",IF('start 4'!$F68=99999,"",'start 4'!$K68))</f>
        <v>0</v>
      </c>
      <c r="L68" s="26">
        <f>IF(ISBLANK($A68),"",IF('start 5'!$F68=99999,"",'start 5'!$K68))</f>
        <v>0</v>
      </c>
      <c r="M68" s="26">
        <f>IF(ISBLANK($A68),"",IF('start 6'!$F68=99999,"",'start 6'!$K68))</f>
        <v>0</v>
      </c>
      <c r="N68" s="26">
        <f>IF(ISBLANK($A68),"",IF('start 7'!$F68=99999,"",'start 7'!$K68))</f>
        <v>0</v>
      </c>
      <c r="O68" s="26">
        <f>IF(ISBLANK($A68),"",IF('start 8'!$F68=99999,"",'start 8'!$K68))</f>
        <v>0</v>
      </c>
      <c r="P68" s="26">
        <f t="shared" si="27"/>
        <v>0</v>
      </c>
      <c r="Q68" s="26">
        <f t="shared" si="28"/>
        <v>0</v>
      </c>
      <c r="R68" s="26">
        <f t="shared" si="29"/>
        <v>0</v>
      </c>
      <c r="S68" s="26">
        <f t="shared" si="30"/>
        <v>0</v>
      </c>
      <c r="T68" s="26">
        <f t="shared" si="31"/>
        <v>0</v>
      </c>
      <c r="U68" s="26">
        <f t="shared" si="32"/>
        <v>0</v>
      </c>
    </row>
    <row r="69" spans="1:21" ht="12.75" customHeight="1">
      <c r="A69" s="21"/>
      <c r="B69" s="21"/>
      <c r="C69" s="23">
        <f t="shared" si="25"/>
        <v>0</v>
      </c>
      <c r="D69" s="23">
        <f t="shared" si="26"/>
        <v>0</v>
      </c>
      <c r="E69" s="21"/>
      <c r="F69" s="24"/>
      <c r="G69" s="28"/>
      <c r="H69" s="26">
        <f>IF(ISBLANK($A69),"",IF('start 1'!$F69=99999,"",'start 1'!$K69))</f>
        <v>0</v>
      </c>
      <c r="I69" s="26">
        <f>IF(ISBLANK($A69),"",IF('start 2'!$F69=99999,"",'start 2'!$K69))</f>
        <v>0</v>
      </c>
      <c r="J69" s="26">
        <f>IF(ISBLANK($A69),"",IF('start 3'!$F69=99999,"",'start 3'!$K69))</f>
        <v>0</v>
      </c>
      <c r="K69" s="26">
        <f>IF(ISBLANK($A69),"",IF('start 4'!$F69=99999,"",'start 4'!$K69))</f>
        <v>0</v>
      </c>
      <c r="L69" s="26">
        <f>IF(ISBLANK($A69),"",IF('start 5'!$F69=99999,"",'start 5'!$K69))</f>
        <v>0</v>
      </c>
      <c r="M69" s="26">
        <f>IF(ISBLANK($A69),"",IF('start 6'!$F69=99999,"",'start 6'!$K69))</f>
        <v>0</v>
      </c>
      <c r="N69" s="26">
        <f>IF(ISBLANK($A69),"",IF('start 7'!$F69=99999,"",'start 7'!$K69))</f>
        <v>0</v>
      </c>
      <c r="O69" s="26">
        <f>IF(ISBLANK($A69),"",IF('start 8'!$F69=99999,"",'start 8'!$K69))</f>
        <v>0</v>
      </c>
      <c r="P69" s="26">
        <f t="shared" si="27"/>
        <v>0</v>
      </c>
      <c r="Q69" s="26">
        <f t="shared" si="28"/>
        <v>0</v>
      </c>
      <c r="R69" s="26">
        <f t="shared" si="29"/>
        <v>0</v>
      </c>
      <c r="S69" s="26">
        <f t="shared" si="30"/>
        <v>0</v>
      </c>
      <c r="T69" s="26">
        <f t="shared" si="31"/>
        <v>0</v>
      </c>
      <c r="U69" s="26">
        <f t="shared" si="32"/>
        <v>0</v>
      </c>
    </row>
    <row r="70" spans="1:21" ht="12.75" customHeight="1">
      <c r="A70" s="21"/>
      <c r="B70" s="21"/>
      <c r="C70" s="23">
        <f t="shared" si="25"/>
        <v>0</v>
      </c>
      <c r="D70" s="23">
        <f t="shared" si="26"/>
        <v>0</v>
      </c>
      <c r="E70" s="21"/>
      <c r="F70" s="24"/>
      <c r="G70" s="28"/>
      <c r="H70" s="26">
        <f>IF(ISBLANK($A70),"",IF('start 1'!$F70=99999,"",'start 1'!$K70))</f>
        <v>0</v>
      </c>
      <c r="I70" s="26">
        <f>IF(ISBLANK($A70),"",IF('start 2'!$F70=99999,"",'start 2'!$K70))</f>
        <v>0</v>
      </c>
      <c r="J70" s="26">
        <f>IF(ISBLANK($A70),"",IF('start 3'!$F70=99999,"",'start 3'!$K70))</f>
        <v>0</v>
      </c>
      <c r="K70" s="26">
        <f>IF(ISBLANK($A70),"",IF('start 4'!$F70=99999,"",'start 4'!$K70))</f>
        <v>0</v>
      </c>
      <c r="L70" s="26">
        <f>IF(ISBLANK($A70),"",IF('start 5'!$F70=99999,"",'start 5'!$K70))</f>
        <v>0</v>
      </c>
      <c r="M70" s="26">
        <f>IF(ISBLANK($A70),"",IF('start 6'!$F70=99999,"",'start 6'!$K70))</f>
        <v>0</v>
      </c>
      <c r="N70" s="26">
        <f>IF(ISBLANK($A70),"",IF('start 7'!$F70=99999,"",'start 7'!$K70))</f>
        <v>0</v>
      </c>
      <c r="O70" s="26">
        <f>IF(ISBLANK($A70),"",IF('start 8'!$F70=99999,"",'start 8'!$K70))</f>
        <v>0</v>
      </c>
      <c r="P70" s="26">
        <f t="shared" si="27"/>
        <v>0</v>
      </c>
      <c r="Q70" s="26">
        <f t="shared" si="28"/>
        <v>0</v>
      </c>
      <c r="R70" s="26">
        <f t="shared" si="29"/>
        <v>0</v>
      </c>
      <c r="S70" s="26">
        <f t="shared" si="30"/>
        <v>0</v>
      </c>
      <c r="T70" s="26">
        <f t="shared" si="31"/>
        <v>0</v>
      </c>
      <c r="U70" s="26">
        <f t="shared" si="32"/>
        <v>0</v>
      </c>
    </row>
    <row r="71" spans="1:21" ht="12.75" customHeight="1">
      <c r="A71" s="21"/>
      <c r="B71" s="21"/>
      <c r="C71" s="23">
        <f t="shared" si="25"/>
        <v>0</v>
      </c>
      <c r="D71" s="23">
        <f t="shared" si="26"/>
        <v>0</v>
      </c>
      <c r="E71" s="21"/>
      <c r="F71" s="24"/>
      <c r="G71" s="28"/>
      <c r="H71" s="26">
        <f>IF(ISBLANK($A71),"",IF('start 1'!$F71=99999,"",'start 1'!$K71))</f>
        <v>0</v>
      </c>
      <c r="I71" s="26">
        <f>IF(ISBLANK($A71),"",IF('start 2'!$F71=99999,"",'start 2'!$K71))</f>
        <v>0</v>
      </c>
      <c r="J71" s="26">
        <f>IF(ISBLANK($A71),"",IF('start 3'!$F71=99999,"",'start 3'!$K71))</f>
        <v>0</v>
      </c>
      <c r="K71" s="26">
        <f>IF(ISBLANK($A71),"",IF('start 4'!$F71=99999,"",'start 4'!$K71))</f>
        <v>0</v>
      </c>
      <c r="L71" s="26">
        <f>IF(ISBLANK($A71),"",IF('start 5'!$F71=99999,"",'start 5'!$K71))</f>
        <v>0</v>
      </c>
      <c r="M71" s="26">
        <f>IF(ISBLANK($A71),"",IF('start 6'!$F71=99999,"",'start 6'!$K71))</f>
        <v>0</v>
      </c>
      <c r="N71" s="26">
        <f>IF(ISBLANK($A71),"",IF('start 7'!$F71=99999,"",'start 7'!$K71))</f>
        <v>0</v>
      </c>
      <c r="O71" s="26">
        <f>IF(ISBLANK($A71),"",IF('start 8'!$F71=99999,"",'start 8'!$K71))</f>
        <v>0</v>
      </c>
      <c r="P71" s="26">
        <f t="shared" si="27"/>
        <v>0</v>
      </c>
      <c r="Q71" s="26">
        <f t="shared" si="28"/>
        <v>0</v>
      </c>
      <c r="R71" s="26">
        <f t="shared" si="29"/>
        <v>0</v>
      </c>
      <c r="S71" s="26">
        <f t="shared" si="30"/>
        <v>0</v>
      </c>
      <c r="T71" s="26">
        <f t="shared" si="31"/>
        <v>0</v>
      </c>
      <c r="U71" s="26">
        <f t="shared" si="32"/>
        <v>0</v>
      </c>
    </row>
    <row r="72" spans="1:21" ht="12.75" customHeight="1">
      <c r="A72" s="21"/>
      <c r="B72" s="21"/>
      <c r="C72" s="23">
        <f t="shared" si="25"/>
        <v>0</v>
      </c>
      <c r="D72" s="23">
        <f t="shared" si="26"/>
        <v>0</v>
      </c>
      <c r="E72" s="21"/>
      <c r="F72" s="24"/>
      <c r="G72" s="28"/>
      <c r="H72" s="26">
        <f>IF(ISBLANK($A72),"",IF('start 1'!$F72=99999,"",'start 1'!$K72))</f>
        <v>0</v>
      </c>
      <c r="I72" s="26">
        <f>IF(ISBLANK($A72),"",IF('start 2'!$F72=99999,"",'start 2'!$K72))</f>
        <v>0</v>
      </c>
      <c r="J72" s="26">
        <f>IF(ISBLANK($A72),"",IF('start 3'!$F72=99999,"",'start 3'!$K72))</f>
        <v>0</v>
      </c>
      <c r="K72" s="26">
        <f>IF(ISBLANK($A72),"",IF('start 4'!$F72=99999,"",'start 4'!$K72))</f>
        <v>0</v>
      </c>
      <c r="L72" s="26">
        <f>IF(ISBLANK($A72),"",IF('start 5'!$F72=99999,"",'start 5'!$K72))</f>
        <v>0</v>
      </c>
      <c r="M72" s="26">
        <f>IF(ISBLANK($A72),"",IF('start 6'!$F72=99999,"",'start 6'!$K72))</f>
        <v>0</v>
      </c>
      <c r="N72" s="26">
        <f>IF(ISBLANK($A72),"",IF('start 7'!$F72=99999,"",'start 7'!$K72))</f>
        <v>0</v>
      </c>
      <c r="O72" s="26">
        <f>IF(ISBLANK($A72),"",IF('start 8'!$F72=99999,"",'start 8'!$K72))</f>
        <v>0</v>
      </c>
      <c r="P72" s="26">
        <f t="shared" si="27"/>
        <v>0</v>
      </c>
      <c r="Q72" s="26">
        <f t="shared" si="28"/>
        <v>0</v>
      </c>
      <c r="R72" s="26">
        <f t="shared" si="29"/>
        <v>0</v>
      </c>
      <c r="S72" s="26">
        <f t="shared" si="30"/>
        <v>0</v>
      </c>
      <c r="T72" s="26">
        <f t="shared" si="31"/>
        <v>0</v>
      </c>
      <c r="U72" s="26">
        <f t="shared" si="32"/>
        <v>0</v>
      </c>
    </row>
    <row r="73" spans="1:21" ht="12.75" customHeight="1">
      <c r="A73" s="21"/>
      <c r="B73" s="21"/>
      <c r="C73" s="23">
        <f t="shared" si="25"/>
        <v>0</v>
      </c>
      <c r="D73" s="23">
        <f t="shared" si="26"/>
        <v>0</v>
      </c>
      <c r="E73" s="21"/>
      <c r="F73" s="24"/>
      <c r="G73" s="28"/>
      <c r="H73" s="26">
        <f>IF(ISBLANK($A73),"",IF('start 1'!$F73=99999,"",'start 1'!$K73))</f>
        <v>0</v>
      </c>
      <c r="I73" s="26">
        <f>IF(ISBLANK($A73),"",IF('start 2'!$F73=99999,"",'start 2'!$K73))</f>
        <v>0</v>
      </c>
      <c r="J73" s="26">
        <f>IF(ISBLANK($A73),"",IF('start 3'!$F73=99999,"",'start 3'!$K73))</f>
        <v>0</v>
      </c>
      <c r="K73" s="26">
        <f>IF(ISBLANK($A73),"",IF('start 4'!$F73=99999,"",'start 4'!$K73))</f>
        <v>0</v>
      </c>
      <c r="L73" s="26">
        <f>IF(ISBLANK($A73),"",IF('start 5'!$F73=99999,"",'start 5'!$K73))</f>
        <v>0</v>
      </c>
      <c r="M73" s="26">
        <f>IF(ISBLANK($A73),"",IF('start 6'!$F73=99999,"",'start 6'!$K73))</f>
        <v>0</v>
      </c>
      <c r="N73" s="26">
        <f>IF(ISBLANK($A73),"",IF('start 7'!$F73=99999,"",'start 7'!$K73))</f>
        <v>0</v>
      </c>
      <c r="O73" s="26">
        <f>IF(ISBLANK($A73),"",IF('start 8'!$F73=99999,"",'start 8'!$K73))</f>
        <v>0</v>
      </c>
      <c r="P73" s="26">
        <f t="shared" si="27"/>
        <v>0</v>
      </c>
      <c r="Q73" s="26">
        <f t="shared" si="28"/>
        <v>0</v>
      </c>
      <c r="R73" s="26">
        <f t="shared" si="29"/>
        <v>0</v>
      </c>
      <c r="S73" s="26">
        <f t="shared" si="30"/>
        <v>0</v>
      </c>
      <c r="T73" s="26">
        <f t="shared" si="31"/>
        <v>0</v>
      </c>
      <c r="U73" s="26">
        <f t="shared" si="32"/>
        <v>0</v>
      </c>
    </row>
    <row r="74" spans="1:21" ht="12.75" customHeight="1">
      <c r="A74" s="21"/>
      <c r="B74" s="21"/>
      <c r="C74" s="23">
        <f t="shared" si="25"/>
        <v>0</v>
      </c>
      <c r="D74" s="23">
        <f t="shared" si="26"/>
        <v>0</v>
      </c>
      <c r="E74" s="21"/>
      <c r="F74" s="24"/>
      <c r="G74" s="28"/>
      <c r="H74" s="26">
        <f>IF(ISBLANK($A74),"",IF('start 1'!$F74=99999,"",'start 1'!$K74))</f>
        <v>0</v>
      </c>
      <c r="I74" s="26">
        <f>IF(ISBLANK($A74),"",IF('start 2'!$F74=99999,"",'start 2'!$K74))</f>
        <v>0</v>
      </c>
      <c r="J74" s="26">
        <f>IF(ISBLANK($A74),"",IF('start 3'!$F74=99999,"",'start 3'!$K74))</f>
        <v>0</v>
      </c>
      <c r="K74" s="26">
        <f>IF(ISBLANK($A74),"",IF('start 4'!$F74=99999,"",'start 4'!$K74))</f>
        <v>0</v>
      </c>
      <c r="L74" s="26">
        <f>IF(ISBLANK($A74),"",IF('start 5'!$F74=99999,"",'start 5'!$K74))</f>
        <v>0</v>
      </c>
      <c r="M74" s="26">
        <f>IF(ISBLANK($A74),"",IF('start 6'!$F74=99999,"",'start 6'!$K74))</f>
        <v>0</v>
      </c>
      <c r="N74" s="26">
        <f>IF(ISBLANK($A74),"",IF('start 7'!$F74=99999,"",'start 7'!$K74))</f>
        <v>0</v>
      </c>
      <c r="O74" s="26">
        <f>IF(ISBLANK($A74),"",IF('start 8'!$F74=99999,"",'start 8'!$K74))</f>
        <v>0</v>
      </c>
      <c r="P74" s="26">
        <f t="shared" si="27"/>
        <v>0</v>
      </c>
      <c r="Q74" s="26">
        <f t="shared" si="28"/>
        <v>0</v>
      </c>
      <c r="R74" s="26">
        <f t="shared" si="29"/>
        <v>0</v>
      </c>
      <c r="S74" s="26">
        <f t="shared" si="30"/>
        <v>0</v>
      </c>
      <c r="T74" s="26">
        <f t="shared" si="31"/>
        <v>0</v>
      </c>
      <c r="U74" s="26">
        <f t="shared" si="32"/>
        <v>0</v>
      </c>
    </row>
    <row r="75" spans="1:21" ht="12.75" customHeight="1">
      <c r="A75" s="21"/>
      <c r="B75" s="21"/>
      <c r="C75" s="23">
        <f t="shared" si="25"/>
        <v>0</v>
      </c>
      <c r="D75" s="23">
        <f t="shared" si="26"/>
        <v>0</v>
      </c>
      <c r="E75" s="21"/>
      <c r="F75" s="24"/>
      <c r="G75" s="28"/>
      <c r="H75" s="26">
        <f>IF(ISBLANK($A75),"",IF('start 1'!$F75=99999,"",'start 1'!$K75))</f>
        <v>0</v>
      </c>
      <c r="I75" s="26">
        <f>IF(ISBLANK($A75),"",IF('start 2'!$F75=99999,"",'start 2'!$K75))</f>
        <v>0</v>
      </c>
      <c r="J75" s="26">
        <f>IF(ISBLANK($A75),"",IF('start 3'!$F75=99999,"",'start 3'!$K75))</f>
        <v>0</v>
      </c>
      <c r="K75" s="26">
        <f>IF(ISBLANK($A75),"",IF('start 4'!$F75=99999,"",'start 4'!$K75))</f>
        <v>0</v>
      </c>
      <c r="L75" s="26">
        <f>IF(ISBLANK($A75),"",IF('start 5'!$F75=99999,"",'start 5'!$K75))</f>
        <v>0</v>
      </c>
      <c r="M75" s="26">
        <f>IF(ISBLANK($A75),"",IF('start 6'!$F75=99999,"",'start 6'!$K75))</f>
        <v>0</v>
      </c>
      <c r="N75" s="26">
        <f>IF(ISBLANK($A75),"",IF('start 7'!$F75=99999,"",'start 7'!$K75))</f>
        <v>0</v>
      </c>
      <c r="O75" s="26">
        <f>IF(ISBLANK($A75),"",IF('start 8'!$F75=99999,"",'start 8'!$K75))</f>
        <v>0</v>
      </c>
      <c r="P75" s="26">
        <f t="shared" si="27"/>
        <v>0</v>
      </c>
      <c r="Q75" s="26">
        <f t="shared" si="28"/>
        <v>0</v>
      </c>
      <c r="R75" s="26">
        <f t="shared" si="29"/>
        <v>0</v>
      </c>
      <c r="S75" s="26">
        <f t="shared" si="30"/>
        <v>0</v>
      </c>
      <c r="T75" s="26">
        <f t="shared" si="31"/>
        <v>0</v>
      </c>
      <c r="U75" s="26">
        <f t="shared" si="32"/>
        <v>0</v>
      </c>
    </row>
    <row r="76" spans="1:21" ht="12.75" customHeight="1">
      <c r="A76" s="21"/>
      <c r="B76" s="21"/>
      <c r="C76" s="23">
        <f t="shared" si="25"/>
        <v>0</v>
      </c>
      <c r="D76" s="23">
        <f t="shared" si="26"/>
        <v>0</v>
      </c>
      <c r="E76" s="21"/>
      <c r="F76" s="24"/>
      <c r="G76" s="28"/>
      <c r="H76" s="26">
        <f>IF(ISBLANK($A76),"",IF('start 1'!$F76=99999,"",'start 1'!$K76))</f>
        <v>0</v>
      </c>
      <c r="I76" s="26">
        <f>IF(ISBLANK($A76),"",IF('start 2'!$F76=99999,"",'start 2'!$K76))</f>
        <v>0</v>
      </c>
      <c r="J76" s="26">
        <f>IF(ISBLANK($A76),"",IF('start 3'!$F76=99999,"",'start 3'!$K76))</f>
        <v>0</v>
      </c>
      <c r="K76" s="26">
        <f>IF(ISBLANK($A76),"",IF('start 4'!$F76=99999,"",'start 4'!$K76))</f>
        <v>0</v>
      </c>
      <c r="L76" s="26">
        <f>IF(ISBLANK($A76),"",IF('start 5'!$F76=99999,"",'start 5'!$K76))</f>
        <v>0</v>
      </c>
      <c r="M76" s="26">
        <f>IF(ISBLANK($A76),"",IF('start 6'!$F76=99999,"",'start 6'!$K76))</f>
        <v>0</v>
      </c>
      <c r="N76" s="26">
        <f>IF(ISBLANK($A76),"",IF('start 7'!$F76=99999,"",'start 7'!$K76))</f>
        <v>0</v>
      </c>
      <c r="O76" s="26">
        <f>IF(ISBLANK($A76),"",IF('start 8'!$F76=99999,"",'start 8'!$K76))</f>
        <v>0</v>
      </c>
      <c r="P76" s="26">
        <f t="shared" si="27"/>
        <v>0</v>
      </c>
      <c r="Q76" s="26">
        <f t="shared" si="28"/>
        <v>0</v>
      </c>
      <c r="R76" s="26">
        <f t="shared" si="29"/>
        <v>0</v>
      </c>
      <c r="S76" s="26">
        <f t="shared" si="30"/>
        <v>0</v>
      </c>
      <c r="T76" s="26">
        <f t="shared" si="31"/>
        <v>0</v>
      </c>
      <c r="U76" s="26">
        <f t="shared" si="32"/>
        <v>0</v>
      </c>
    </row>
    <row r="77" spans="1:21" ht="12.75" customHeight="1">
      <c r="A77" s="21"/>
      <c r="B77" s="21"/>
      <c r="C77" s="23">
        <f t="shared" si="25"/>
        <v>0</v>
      </c>
      <c r="D77" s="23">
        <f t="shared" si="26"/>
        <v>0</v>
      </c>
      <c r="E77" s="21"/>
      <c r="F77" s="24"/>
      <c r="G77" s="28"/>
      <c r="H77" s="26">
        <f>IF(ISBLANK($A77),"",IF('start 1'!$F77=99999,"",'start 1'!$K77))</f>
        <v>0</v>
      </c>
      <c r="I77" s="26">
        <f>IF(ISBLANK($A77),"",IF('start 2'!$F77=99999,"",'start 2'!$K77))</f>
        <v>0</v>
      </c>
      <c r="J77" s="26">
        <f>IF(ISBLANK($A77),"",IF('start 3'!$F77=99999,"",'start 3'!$K77))</f>
        <v>0</v>
      </c>
      <c r="K77" s="26">
        <f>IF(ISBLANK($A77),"",IF('start 4'!$F77=99999,"",'start 4'!$K77))</f>
        <v>0</v>
      </c>
      <c r="L77" s="26">
        <f>IF(ISBLANK($A77),"",IF('start 5'!$F77=99999,"",'start 5'!$K77))</f>
        <v>0</v>
      </c>
      <c r="M77" s="26">
        <f>IF(ISBLANK($A77),"",IF('start 6'!$F77=99999,"",'start 6'!$K77))</f>
        <v>0</v>
      </c>
      <c r="N77" s="26">
        <f>IF(ISBLANK($A77),"",IF('start 7'!$F77=99999,"",'start 7'!$K77))</f>
        <v>0</v>
      </c>
      <c r="O77" s="26">
        <f>IF(ISBLANK($A77),"",IF('start 8'!$F77=99999,"",'start 8'!$K77))</f>
        <v>0</v>
      </c>
      <c r="P77" s="26">
        <f t="shared" si="27"/>
        <v>0</v>
      </c>
      <c r="Q77" s="26">
        <f t="shared" si="28"/>
        <v>0</v>
      </c>
      <c r="R77" s="26">
        <f t="shared" si="29"/>
        <v>0</v>
      </c>
      <c r="S77" s="26">
        <f t="shared" si="30"/>
        <v>0</v>
      </c>
      <c r="T77" s="26">
        <f t="shared" si="31"/>
        <v>0</v>
      </c>
      <c r="U77" s="26">
        <f t="shared" si="32"/>
        <v>0</v>
      </c>
    </row>
    <row r="78" spans="1:21" ht="12.75" customHeight="1">
      <c r="A78" s="21"/>
      <c r="B78" s="21"/>
      <c r="C78" s="23">
        <f t="shared" si="25"/>
        <v>0</v>
      </c>
      <c r="D78" s="23">
        <f t="shared" si="26"/>
        <v>0</v>
      </c>
      <c r="E78" s="21"/>
      <c r="F78" s="24"/>
      <c r="G78" s="28"/>
      <c r="H78" s="26">
        <f>IF(ISBLANK($A78),"",IF('start 1'!$F78=99999,"",'start 1'!$K78))</f>
        <v>0</v>
      </c>
      <c r="I78" s="26">
        <f>IF(ISBLANK($A78),"",IF('start 2'!$F78=99999,"",'start 2'!$K78))</f>
        <v>0</v>
      </c>
      <c r="J78" s="26">
        <f>IF(ISBLANK($A78),"",IF('start 3'!$F78=99999,"",'start 3'!$K78))</f>
        <v>0</v>
      </c>
      <c r="K78" s="26">
        <f>IF(ISBLANK($A78),"",IF('start 4'!$F78=99999,"",'start 4'!$K78))</f>
        <v>0</v>
      </c>
      <c r="L78" s="26">
        <f>IF(ISBLANK($A78),"",IF('start 5'!$F78=99999,"",'start 5'!$K78))</f>
        <v>0</v>
      </c>
      <c r="M78" s="26">
        <f>IF(ISBLANK($A78),"",IF('start 6'!$F78=99999,"",'start 6'!$K78))</f>
        <v>0</v>
      </c>
      <c r="N78" s="26">
        <f>IF(ISBLANK($A78),"",IF('start 7'!$F78=99999,"",'start 7'!$K78))</f>
        <v>0</v>
      </c>
      <c r="O78" s="26">
        <f>IF(ISBLANK($A78),"",IF('start 8'!$F78=99999,"",'start 8'!$K78))</f>
        <v>0</v>
      </c>
      <c r="P78" s="26">
        <f t="shared" si="27"/>
        <v>0</v>
      </c>
      <c r="Q78" s="26">
        <f t="shared" si="28"/>
        <v>0</v>
      </c>
      <c r="R78" s="26">
        <f t="shared" si="29"/>
        <v>0</v>
      </c>
      <c r="S78" s="26">
        <f t="shared" si="30"/>
        <v>0</v>
      </c>
      <c r="T78" s="26">
        <f t="shared" si="31"/>
        <v>0</v>
      </c>
      <c r="U78" s="26">
        <f t="shared" si="32"/>
        <v>0</v>
      </c>
    </row>
    <row r="79" spans="1:21" ht="12">
      <c r="A79" s="34"/>
      <c r="B79" s="34"/>
      <c r="C79" s="34"/>
      <c r="D79" s="34"/>
      <c r="E79" s="34"/>
      <c r="F79" s="35"/>
      <c r="G79" s="36"/>
      <c r="H79" s="37"/>
      <c r="I79" s="36"/>
      <c r="J79" s="36"/>
      <c r="K79" s="36"/>
      <c r="L79" s="36"/>
      <c r="M79" s="36"/>
      <c r="N79" s="36"/>
      <c r="O79" s="36"/>
      <c r="P79" s="37"/>
      <c r="Q79" s="36"/>
      <c r="R79" s="36"/>
      <c r="S79" s="36"/>
      <c r="T79" s="34"/>
      <c r="U79" s="34"/>
    </row>
    <row r="80" spans="1:21" ht="12">
      <c r="A80" s="34"/>
      <c r="B80" s="34"/>
      <c r="C80" s="34"/>
      <c r="D80" s="34"/>
      <c r="E80" s="34"/>
      <c r="F80" s="35"/>
      <c r="G80" s="36"/>
      <c r="H80" s="37"/>
      <c r="I80" s="36"/>
      <c r="J80" s="36"/>
      <c r="K80" s="36"/>
      <c r="L80" s="36"/>
      <c r="M80" s="36"/>
      <c r="N80" s="36"/>
      <c r="O80" s="36"/>
      <c r="P80" s="37"/>
      <c r="Q80" s="36"/>
      <c r="R80" s="36"/>
      <c r="S80" s="36"/>
      <c r="T80" s="34"/>
      <c r="U80" s="34"/>
    </row>
    <row r="81" spans="1:21" ht="12">
      <c r="A81" s="34"/>
      <c r="B81" s="34"/>
      <c r="C81" s="34"/>
      <c r="D81" s="34"/>
      <c r="E81" s="34"/>
      <c r="F81" s="35"/>
      <c r="G81" s="36"/>
      <c r="H81" s="37"/>
      <c r="I81" s="36"/>
      <c r="J81" s="36"/>
      <c r="K81" s="36"/>
      <c r="L81" s="36"/>
      <c r="M81" s="36"/>
      <c r="N81" s="36"/>
      <c r="O81" s="36"/>
      <c r="P81" s="37"/>
      <c r="Q81" s="36"/>
      <c r="R81" s="36"/>
      <c r="S81" s="36"/>
      <c r="T81" s="34"/>
      <c r="U81" s="34"/>
    </row>
    <row r="82" spans="1:21" ht="12">
      <c r="A82" s="34"/>
      <c r="B82" s="34"/>
      <c r="C82" s="34"/>
      <c r="D82" s="34"/>
      <c r="E82" s="34"/>
      <c r="F82" s="35"/>
      <c r="G82" s="36"/>
      <c r="H82" s="37"/>
      <c r="I82" s="36"/>
      <c r="J82" s="36"/>
      <c r="K82" s="36"/>
      <c r="L82" s="36"/>
      <c r="M82" s="36"/>
      <c r="N82" s="36"/>
      <c r="O82" s="36"/>
      <c r="P82" s="37"/>
      <c r="Q82" s="36"/>
      <c r="R82" s="36"/>
      <c r="S82" s="36"/>
      <c r="T82" s="34"/>
      <c r="U82" s="34"/>
    </row>
    <row r="83" spans="1:21" ht="12">
      <c r="A83" s="34"/>
      <c r="B83" s="34"/>
      <c r="C83" s="34"/>
      <c r="D83" s="34"/>
      <c r="E83" s="34"/>
      <c r="F83" s="35"/>
      <c r="G83" s="36"/>
      <c r="H83" s="37"/>
      <c r="I83" s="36"/>
      <c r="J83" s="36"/>
      <c r="K83" s="36"/>
      <c r="L83" s="36"/>
      <c r="M83" s="36"/>
      <c r="N83" s="36"/>
      <c r="O83" s="36"/>
      <c r="P83" s="37"/>
      <c r="Q83" s="36"/>
      <c r="R83" s="36"/>
      <c r="S83" s="36"/>
      <c r="T83" s="34"/>
      <c r="U83" s="34"/>
    </row>
    <row r="84" spans="1:21" ht="12">
      <c r="A84" s="34"/>
      <c r="B84" s="34"/>
      <c r="C84" s="34"/>
      <c r="D84" s="34"/>
      <c r="E84" s="34"/>
      <c r="F84" s="35"/>
      <c r="G84" s="36"/>
      <c r="H84" s="37"/>
      <c r="I84" s="36"/>
      <c r="J84" s="36"/>
      <c r="K84" s="36"/>
      <c r="L84" s="36"/>
      <c r="M84" s="36"/>
      <c r="N84" s="36"/>
      <c r="O84" s="36"/>
      <c r="P84" s="37"/>
      <c r="Q84" s="36"/>
      <c r="R84" s="36"/>
      <c r="S84" s="36"/>
      <c r="T84" s="34"/>
      <c r="U84" s="34"/>
    </row>
    <row r="85" spans="1:21" ht="12">
      <c r="A85" s="34"/>
      <c r="B85" s="34"/>
      <c r="C85" s="34"/>
      <c r="D85" s="34"/>
      <c r="E85" s="34"/>
      <c r="F85" s="35"/>
      <c r="G85" s="36"/>
      <c r="H85" s="37"/>
      <c r="I85" s="36"/>
      <c r="J85" s="36"/>
      <c r="K85" s="36"/>
      <c r="L85" s="36"/>
      <c r="M85" s="36"/>
      <c r="N85" s="36"/>
      <c r="O85" s="36"/>
      <c r="P85" s="37"/>
      <c r="Q85" s="36"/>
      <c r="R85" s="36"/>
      <c r="S85" s="36"/>
      <c r="T85" s="34"/>
      <c r="U85" s="34"/>
    </row>
    <row r="86" spans="1:21" ht="12">
      <c r="A86" s="34"/>
      <c r="B86" s="34"/>
      <c r="C86" s="34"/>
      <c r="D86" s="34"/>
      <c r="E86" s="34"/>
      <c r="F86" s="35"/>
      <c r="G86" s="36"/>
      <c r="H86" s="37"/>
      <c r="I86" s="36"/>
      <c r="J86" s="36"/>
      <c r="K86" s="36"/>
      <c r="L86" s="36"/>
      <c r="M86" s="36"/>
      <c r="N86" s="36"/>
      <c r="O86" s="36"/>
      <c r="P86" s="37"/>
      <c r="Q86" s="36"/>
      <c r="R86" s="36"/>
      <c r="S86" s="36"/>
      <c r="T86" s="34"/>
      <c r="U86" s="34"/>
    </row>
    <row r="87" spans="1:21" ht="12">
      <c r="A87" s="34"/>
      <c r="B87" s="34"/>
      <c r="C87" s="34"/>
      <c r="D87" s="34"/>
      <c r="E87" s="34"/>
      <c r="F87" s="35"/>
      <c r="G87" s="36"/>
      <c r="H87" s="37"/>
      <c r="I87" s="36"/>
      <c r="J87" s="36"/>
      <c r="K87" s="36"/>
      <c r="L87" s="36"/>
      <c r="M87" s="36"/>
      <c r="N87" s="36"/>
      <c r="O87" s="36"/>
      <c r="P87" s="37"/>
      <c r="Q87" s="36"/>
      <c r="R87" s="36"/>
      <c r="S87" s="36"/>
      <c r="T87" s="34"/>
      <c r="U87" s="34"/>
    </row>
    <row r="88" spans="1:21" ht="12">
      <c r="A88" s="34"/>
      <c r="B88" s="34"/>
      <c r="C88" s="34"/>
      <c r="D88" s="34"/>
      <c r="E88" s="34"/>
      <c r="F88" s="35"/>
      <c r="G88" s="36"/>
      <c r="H88" s="37"/>
      <c r="I88" s="36"/>
      <c r="J88" s="36"/>
      <c r="K88" s="36"/>
      <c r="L88" s="36"/>
      <c r="M88" s="36"/>
      <c r="N88" s="36"/>
      <c r="O88" s="36"/>
      <c r="P88" s="37"/>
      <c r="Q88" s="36"/>
      <c r="R88" s="36"/>
      <c r="S88" s="36"/>
      <c r="T88" s="34"/>
      <c r="U88" s="34"/>
    </row>
    <row r="89" spans="1:21" ht="12">
      <c r="A89" s="34"/>
      <c r="B89" s="34"/>
      <c r="C89" s="34"/>
      <c r="D89" s="34"/>
      <c r="E89" s="34"/>
      <c r="F89" s="35"/>
      <c r="G89" s="36"/>
      <c r="H89" s="37"/>
      <c r="I89" s="36"/>
      <c r="J89" s="36"/>
      <c r="K89" s="36"/>
      <c r="L89" s="36"/>
      <c r="M89" s="36"/>
      <c r="N89" s="36"/>
      <c r="O89" s="36"/>
      <c r="P89" s="37"/>
      <c r="Q89" s="36"/>
      <c r="R89" s="36"/>
      <c r="S89" s="36"/>
      <c r="T89" s="34"/>
      <c r="U89" s="34"/>
    </row>
    <row r="90" spans="1:21" ht="12">
      <c r="A90" s="34"/>
      <c r="B90" s="34"/>
      <c r="C90" s="34"/>
      <c r="D90" s="34"/>
      <c r="E90" s="34"/>
      <c r="F90" s="35"/>
      <c r="G90" s="36"/>
      <c r="H90" s="37"/>
      <c r="I90" s="36"/>
      <c r="J90" s="36"/>
      <c r="K90" s="36"/>
      <c r="L90" s="36"/>
      <c r="M90" s="36"/>
      <c r="N90" s="36"/>
      <c r="O90" s="36"/>
      <c r="P90" s="37"/>
      <c r="Q90" s="36"/>
      <c r="R90" s="36"/>
      <c r="S90" s="36"/>
      <c r="T90" s="34"/>
      <c r="U90" s="34"/>
    </row>
    <row r="91" spans="1:21" ht="12">
      <c r="A91" s="34"/>
      <c r="B91" s="34"/>
      <c r="C91" s="34"/>
      <c r="D91" s="34"/>
      <c r="E91" s="34"/>
      <c r="F91" s="35"/>
      <c r="G91" s="36"/>
      <c r="H91" s="37"/>
      <c r="I91" s="36"/>
      <c r="J91" s="36"/>
      <c r="K91" s="36"/>
      <c r="L91" s="36"/>
      <c r="M91" s="36"/>
      <c r="N91" s="36"/>
      <c r="O91" s="36"/>
      <c r="P91" s="37"/>
      <c r="Q91" s="36"/>
      <c r="R91" s="36"/>
      <c r="S91" s="36"/>
      <c r="T91" s="34"/>
      <c r="U91" s="34"/>
    </row>
    <row r="92" spans="1:21" ht="12">
      <c r="A92" s="34"/>
      <c r="B92" s="34"/>
      <c r="C92" s="34"/>
      <c r="D92" s="34"/>
      <c r="E92" s="34"/>
      <c r="F92" s="35"/>
      <c r="G92" s="36"/>
      <c r="H92" s="37"/>
      <c r="I92" s="36"/>
      <c r="J92" s="36"/>
      <c r="K92" s="36"/>
      <c r="L92" s="36"/>
      <c r="M92" s="36"/>
      <c r="N92" s="36"/>
      <c r="O92" s="36"/>
      <c r="P92" s="37"/>
      <c r="Q92" s="36"/>
      <c r="R92" s="36"/>
      <c r="S92" s="36"/>
      <c r="T92" s="34"/>
      <c r="U92" s="34"/>
    </row>
    <row r="93" spans="1:21" ht="12">
      <c r="A93" s="34"/>
      <c r="B93" s="34"/>
      <c r="C93" s="34"/>
      <c r="D93" s="34"/>
      <c r="E93" s="34"/>
      <c r="F93" s="35"/>
      <c r="G93" s="36"/>
      <c r="H93" s="37"/>
      <c r="I93" s="36"/>
      <c r="J93" s="36"/>
      <c r="K93" s="36"/>
      <c r="L93" s="36"/>
      <c r="M93" s="36"/>
      <c r="N93" s="36"/>
      <c r="O93" s="36"/>
      <c r="P93" s="37"/>
      <c r="Q93" s="36"/>
      <c r="R93" s="36"/>
      <c r="S93" s="36"/>
      <c r="T93" s="34"/>
      <c r="U93" s="34"/>
    </row>
    <row r="94" spans="1:21" ht="12">
      <c r="A94" s="34"/>
      <c r="B94" s="34"/>
      <c r="C94" s="34"/>
      <c r="D94" s="34"/>
      <c r="E94" s="34"/>
      <c r="F94" s="35"/>
      <c r="G94" s="36"/>
      <c r="H94" s="37"/>
      <c r="I94" s="36"/>
      <c r="J94" s="36"/>
      <c r="K94" s="36"/>
      <c r="L94" s="36"/>
      <c r="M94" s="36"/>
      <c r="N94" s="36"/>
      <c r="O94" s="36"/>
      <c r="P94" s="37"/>
      <c r="Q94" s="36"/>
      <c r="R94" s="36"/>
      <c r="S94" s="36"/>
      <c r="T94" s="34"/>
      <c r="U94" s="34"/>
    </row>
    <row r="95" spans="1:21" ht="12">
      <c r="A95" s="34"/>
      <c r="B95" s="34"/>
      <c r="C95" s="34"/>
      <c r="D95" s="34"/>
      <c r="E95" s="34"/>
      <c r="F95" s="35"/>
      <c r="G95" s="36"/>
      <c r="H95" s="37"/>
      <c r="I95" s="36"/>
      <c r="J95" s="36"/>
      <c r="K95" s="36"/>
      <c r="L95" s="36"/>
      <c r="M95" s="36"/>
      <c r="N95" s="36"/>
      <c r="O95" s="36"/>
      <c r="P95" s="37"/>
      <c r="Q95" s="36"/>
      <c r="R95" s="36"/>
      <c r="S95" s="36"/>
      <c r="T95" s="34"/>
      <c r="U95" s="34"/>
    </row>
    <row r="96" spans="1:21" ht="12">
      <c r="A96" s="34"/>
      <c r="B96" s="34"/>
      <c r="C96" s="34"/>
      <c r="D96" s="34"/>
      <c r="E96" s="34"/>
      <c r="F96" s="35"/>
      <c r="G96" s="36"/>
      <c r="H96" s="37"/>
      <c r="I96" s="36"/>
      <c r="J96" s="36"/>
      <c r="K96" s="36"/>
      <c r="L96" s="36"/>
      <c r="M96" s="36"/>
      <c r="N96" s="36"/>
      <c r="O96" s="36"/>
      <c r="P96" s="37"/>
      <c r="Q96" s="36"/>
      <c r="R96" s="36"/>
      <c r="S96" s="36"/>
      <c r="T96" s="34"/>
      <c r="U96" s="34"/>
    </row>
    <row r="97" spans="1:21" ht="12">
      <c r="A97" s="34"/>
      <c r="B97" s="34"/>
      <c r="C97" s="34"/>
      <c r="D97" s="34"/>
      <c r="E97" s="34"/>
      <c r="F97" s="35"/>
      <c r="G97" s="36"/>
      <c r="H97" s="37"/>
      <c r="I97" s="36"/>
      <c r="J97" s="36"/>
      <c r="K97" s="36"/>
      <c r="L97" s="36"/>
      <c r="M97" s="36"/>
      <c r="N97" s="36"/>
      <c r="O97" s="36"/>
      <c r="P97" s="37"/>
      <c r="Q97" s="36"/>
      <c r="R97" s="36"/>
      <c r="S97" s="36"/>
      <c r="T97" s="34"/>
      <c r="U97" s="34"/>
    </row>
    <row r="98" spans="1:21" ht="12">
      <c r="A98" s="34"/>
      <c r="B98" s="34"/>
      <c r="C98" s="34"/>
      <c r="D98" s="34"/>
      <c r="E98" s="34"/>
      <c r="F98" s="35"/>
      <c r="G98" s="36"/>
      <c r="H98" s="37"/>
      <c r="I98" s="36"/>
      <c r="J98" s="36"/>
      <c r="K98" s="36"/>
      <c r="L98" s="36"/>
      <c r="M98" s="36"/>
      <c r="N98" s="36"/>
      <c r="O98" s="36"/>
      <c r="P98" s="37"/>
      <c r="Q98" s="36"/>
      <c r="R98" s="36"/>
      <c r="S98" s="36"/>
      <c r="T98" s="34"/>
      <c r="U98" s="34"/>
    </row>
    <row r="99" spans="1:21" ht="12">
      <c r="A99" s="34"/>
      <c r="B99" s="34"/>
      <c r="C99" s="34"/>
      <c r="D99" s="34"/>
      <c r="E99" s="34"/>
      <c r="F99" s="35"/>
      <c r="G99" s="36"/>
      <c r="H99" s="37"/>
      <c r="I99" s="36"/>
      <c r="J99" s="36"/>
      <c r="K99" s="36"/>
      <c r="L99" s="36"/>
      <c r="M99" s="36"/>
      <c r="N99" s="36"/>
      <c r="O99" s="36"/>
      <c r="P99" s="37"/>
      <c r="Q99" s="36"/>
      <c r="R99" s="36"/>
      <c r="S99" s="36"/>
      <c r="T99" s="34"/>
      <c r="U99" s="34"/>
    </row>
    <row r="100" spans="1:21" ht="12">
      <c r="A100" s="34"/>
      <c r="B100" s="34"/>
      <c r="C100" s="34"/>
      <c r="D100" s="34"/>
      <c r="E100" s="34"/>
      <c r="F100" s="35"/>
      <c r="G100" s="36"/>
      <c r="H100" s="37"/>
      <c r="I100" s="36"/>
      <c r="J100" s="36"/>
      <c r="K100" s="36"/>
      <c r="L100" s="36"/>
      <c r="M100" s="36"/>
      <c r="N100" s="36"/>
      <c r="O100" s="36"/>
      <c r="P100" s="37"/>
      <c r="Q100" s="36"/>
      <c r="R100" s="36"/>
      <c r="S100" s="36"/>
      <c r="T100" s="34"/>
      <c r="U100" s="34"/>
    </row>
    <row r="101" spans="1:21" ht="12">
      <c r="A101" s="34"/>
      <c r="B101" s="34"/>
      <c r="C101" s="34"/>
      <c r="D101" s="34"/>
      <c r="E101" s="34"/>
      <c r="F101" s="35"/>
      <c r="G101" s="36"/>
      <c r="H101" s="37"/>
      <c r="I101" s="36"/>
      <c r="J101" s="36"/>
      <c r="K101" s="36"/>
      <c r="L101" s="36"/>
      <c r="M101" s="36"/>
      <c r="N101" s="36"/>
      <c r="O101" s="36"/>
      <c r="P101" s="37"/>
      <c r="Q101" s="36"/>
      <c r="R101" s="36"/>
      <c r="S101" s="36"/>
      <c r="T101" s="34"/>
      <c r="U101" s="34"/>
    </row>
    <row r="102" spans="1:21" ht="12">
      <c r="A102" s="34"/>
      <c r="B102" s="34"/>
      <c r="C102" s="34"/>
      <c r="D102" s="34"/>
      <c r="E102" s="34"/>
      <c r="F102" s="35"/>
      <c r="G102" s="36"/>
      <c r="H102" s="37"/>
      <c r="I102" s="36"/>
      <c r="J102" s="36"/>
      <c r="K102" s="36"/>
      <c r="L102" s="36"/>
      <c r="M102" s="36"/>
      <c r="N102" s="36"/>
      <c r="O102" s="36"/>
      <c r="P102" s="37"/>
      <c r="Q102" s="36"/>
      <c r="R102" s="36"/>
      <c r="S102" s="36"/>
      <c r="T102" s="34"/>
      <c r="U102" s="34"/>
    </row>
    <row r="103" spans="1:21" ht="12">
      <c r="A103" s="34"/>
      <c r="B103" s="34"/>
      <c r="C103" s="34"/>
      <c r="D103" s="34"/>
      <c r="E103" s="34"/>
      <c r="F103" s="35"/>
      <c r="G103" s="36"/>
      <c r="H103" s="37"/>
      <c r="I103" s="36"/>
      <c r="J103" s="36"/>
      <c r="K103" s="36"/>
      <c r="L103" s="36"/>
      <c r="M103" s="36"/>
      <c r="N103" s="36"/>
      <c r="O103" s="36"/>
      <c r="P103" s="37"/>
      <c r="Q103" s="36"/>
      <c r="R103" s="36"/>
      <c r="S103" s="36"/>
      <c r="T103" s="34"/>
      <c r="U103" s="34"/>
    </row>
    <row r="104" spans="1:21" ht="12">
      <c r="A104" s="34"/>
      <c r="B104" s="34"/>
      <c r="C104" s="34"/>
      <c r="D104" s="34"/>
      <c r="E104" s="34"/>
      <c r="F104" s="35"/>
      <c r="G104" s="36"/>
      <c r="H104" s="37"/>
      <c r="I104" s="36"/>
      <c r="J104" s="36"/>
      <c r="K104" s="36"/>
      <c r="L104" s="36"/>
      <c r="M104" s="36"/>
      <c r="N104" s="36"/>
      <c r="O104" s="36"/>
      <c r="P104" s="37"/>
      <c r="Q104" s="36"/>
      <c r="R104" s="36"/>
      <c r="S104" s="36"/>
      <c r="T104" s="34"/>
      <c r="U104" s="34"/>
    </row>
    <row r="105" spans="1:21" ht="12">
      <c r="A105" s="34"/>
      <c r="B105" s="34"/>
      <c r="C105" s="34"/>
      <c r="D105" s="34"/>
      <c r="E105" s="34"/>
      <c r="F105" s="35"/>
      <c r="G105" s="36"/>
      <c r="H105" s="37"/>
      <c r="I105" s="36"/>
      <c r="J105" s="36"/>
      <c r="K105" s="36"/>
      <c r="L105" s="36"/>
      <c r="M105" s="36"/>
      <c r="N105" s="36"/>
      <c r="O105" s="36"/>
      <c r="P105" s="37"/>
      <c r="Q105" s="36"/>
      <c r="R105" s="36"/>
      <c r="S105" s="36"/>
      <c r="T105" s="34"/>
      <c r="U105" s="34"/>
    </row>
    <row r="106" spans="1:21" ht="12">
      <c r="A106" s="34"/>
      <c r="B106" s="34"/>
      <c r="C106" s="34"/>
      <c r="D106" s="34"/>
      <c r="E106" s="34"/>
      <c r="F106" s="35"/>
      <c r="G106" s="36"/>
      <c r="H106" s="37"/>
      <c r="I106" s="36"/>
      <c r="J106" s="36"/>
      <c r="K106" s="36"/>
      <c r="L106" s="36"/>
      <c r="M106" s="36"/>
      <c r="N106" s="36"/>
      <c r="O106" s="36"/>
      <c r="P106" s="37"/>
      <c r="Q106" s="36"/>
      <c r="R106" s="36"/>
      <c r="S106" s="36"/>
      <c r="T106" s="34"/>
      <c r="U106" s="34"/>
    </row>
    <row r="107" spans="1:21" ht="12">
      <c r="A107" s="34"/>
      <c r="B107" s="34"/>
      <c r="C107" s="34"/>
      <c r="D107" s="34"/>
      <c r="E107" s="34"/>
      <c r="F107" s="35"/>
      <c r="G107" s="36"/>
      <c r="H107" s="37"/>
      <c r="I107" s="36"/>
      <c r="J107" s="36"/>
      <c r="K107" s="36"/>
      <c r="L107" s="36"/>
      <c r="M107" s="36"/>
      <c r="N107" s="36"/>
      <c r="O107" s="36"/>
      <c r="P107" s="37"/>
      <c r="Q107" s="36"/>
      <c r="R107" s="36"/>
      <c r="S107" s="36"/>
      <c r="T107" s="34"/>
      <c r="U107" s="34"/>
    </row>
    <row r="108" spans="1:21" ht="12">
      <c r="A108" s="34"/>
      <c r="B108" s="34"/>
      <c r="C108" s="34"/>
      <c r="D108" s="34"/>
      <c r="E108" s="34"/>
      <c r="F108" s="35"/>
      <c r="G108" s="36"/>
      <c r="H108" s="37"/>
      <c r="I108" s="36"/>
      <c r="J108" s="36"/>
      <c r="K108" s="36"/>
      <c r="L108" s="36"/>
      <c r="M108" s="36"/>
      <c r="N108" s="36"/>
      <c r="O108" s="36"/>
      <c r="P108" s="37"/>
      <c r="Q108" s="36"/>
      <c r="R108" s="36"/>
      <c r="S108" s="36"/>
      <c r="T108" s="34"/>
      <c r="U108" s="34"/>
    </row>
    <row r="109" spans="1:21" ht="12">
      <c r="A109" s="34"/>
      <c r="B109" s="34"/>
      <c r="C109" s="34"/>
      <c r="D109" s="34"/>
      <c r="E109" s="34"/>
      <c r="F109" s="35"/>
      <c r="G109" s="36"/>
      <c r="H109" s="37"/>
      <c r="I109" s="36"/>
      <c r="J109" s="36"/>
      <c r="K109" s="36"/>
      <c r="L109" s="36"/>
      <c r="M109" s="36"/>
      <c r="N109" s="36"/>
      <c r="O109" s="36"/>
      <c r="P109" s="37"/>
      <c r="Q109" s="36"/>
      <c r="R109" s="36"/>
      <c r="S109" s="36"/>
      <c r="T109" s="34"/>
      <c r="U109" s="34"/>
    </row>
    <row r="110" spans="1:21" ht="12">
      <c r="A110" s="34"/>
      <c r="B110" s="34"/>
      <c r="C110" s="34"/>
      <c r="D110" s="34"/>
      <c r="E110" s="34"/>
      <c r="F110" s="35"/>
      <c r="G110" s="36"/>
      <c r="H110" s="37"/>
      <c r="I110" s="36"/>
      <c r="J110" s="36"/>
      <c r="K110" s="36"/>
      <c r="L110" s="36"/>
      <c r="M110" s="36"/>
      <c r="N110" s="36"/>
      <c r="O110" s="36"/>
      <c r="P110" s="37"/>
      <c r="Q110" s="36"/>
      <c r="R110" s="36"/>
      <c r="S110" s="36"/>
      <c r="T110" s="34"/>
      <c r="U110" s="34"/>
    </row>
    <row r="111" spans="1:21" ht="12">
      <c r="A111" s="34"/>
      <c r="B111" s="34"/>
      <c r="C111" s="34"/>
      <c r="D111" s="34"/>
      <c r="E111" s="34"/>
      <c r="F111" s="35"/>
      <c r="G111" s="36"/>
      <c r="H111" s="37"/>
      <c r="I111" s="36"/>
      <c r="J111" s="36"/>
      <c r="K111" s="36"/>
      <c r="L111" s="36"/>
      <c r="M111" s="36"/>
      <c r="N111" s="36"/>
      <c r="O111" s="36"/>
      <c r="P111" s="37"/>
      <c r="Q111" s="36"/>
      <c r="R111" s="36"/>
      <c r="S111" s="36"/>
      <c r="T111" s="34"/>
      <c r="U111" s="34"/>
    </row>
    <row r="112" spans="1:21" ht="12">
      <c r="A112" s="34"/>
      <c r="B112" s="34"/>
      <c r="C112" s="34"/>
      <c r="D112" s="34"/>
      <c r="E112" s="34"/>
      <c r="F112" s="35"/>
      <c r="G112" s="36"/>
      <c r="H112" s="37"/>
      <c r="I112" s="36"/>
      <c r="J112" s="36"/>
      <c r="K112" s="36"/>
      <c r="L112" s="36"/>
      <c r="M112" s="36"/>
      <c r="N112" s="36"/>
      <c r="O112" s="36"/>
      <c r="P112" s="37"/>
      <c r="Q112" s="36"/>
      <c r="R112" s="36"/>
      <c r="S112" s="36"/>
      <c r="T112" s="34"/>
      <c r="U112" s="34"/>
    </row>
    <row r="113" spans="1:21" ht="12">
      <c r="A113" s="34"/>
      <c r="B113" s="34"/>
      <c r="C113" s="34"/>
      <c r="D113" s="34"/>
      <c r="E113" s="34"/>
      <c r="F113" s="35"/>
      <c r="G113" s="36"/>
      <c r="H113" s="37"/>
      <c r="I113" s="36"/>
      <c r="J113" s="36"/>
      <c r="K113" s="36"/>
      <c r="L113" s="36"/>
      <c r="M113" s="36"/>
      <c r="N113" s="36"/>
      <c r="O113" s="36"/>
      <c r="P113" s="37"/>
      <c r="Q113" s="36"/>
      <c r="R113" s="36"/>
      <c r="S113" s="36"/>
      <c r="T113" s="34"/>
      <c r="U113" s="34"/>
    </row>
    <row r="114" spans="1:21" ht="12">
      <c r="A114" s="34"/>
      <c r="B114" s="34"/>
      <c r="C114" s="34"/>
      <c r="D114" s="34"/>
      <c r="E114" s="34"/>
      <c r="F114" s="35"/>
      <c r="G114" s="36"/>
      <c r="H114" s="37"/>
      <c r="I114" s="36"/>
      <c r="J114" s="36"/>
      <c r="K114" s="36"/>
      <c r="L114" s="36"/>
      <c r="M114" s="36"/>
      <c r="N114" s="36"/>
      <c r="O114" s="36"/>
      <c r="P114" s="37"/>
      <c r="Q114" s="36"/>
      <c r="R114" s="36"/>
      <c r="S114" s="36"/>
      <c r="T114" s="34"/>
      <c r="U114" s="34"/>
    </row>
    <row r="115" spans="1:21" ht="12">
      <c r="A115" s="34"/>
      <c r="B115" s="34"/>
      <c r="C115" s="34"/>
      <c r="D115" s="34"/>
      <c r="E115" s="34"/>
      <c r="F115" s="35"/>
      <c r="G115" s="36"/>
      <c r="H115" s="37"/>
      <c r="I115" s="36"/>
      <c r="J115" s="36"/>
      <c r="K115" s="36"/>
      <c r="L115" s="36"/>
      <c r="M115" s="36"/>
      <c r="N115" s="36"/>
      <c r="O115" s="36"/>
      <c r="P115" s="37"/>
      <c r="Q115" s="36"/>
      <c r="R115" s="36"/>
      <c r="S115" s="36"/>
      <c r="T115" s="34"/>
      <c r="U115" s="34"/>
    </row>
    <row r="116" spans="1:21" ht="12">
      <c r="A116" s="34"/>
      <c r="B116" s="34"/>
      <c r="C116" s="34"/>
      <c r="D116" s="34"/>
      <c r="E116" s="34"/>
      <c r="F116" s="35"/>
      <c r="G116" s="36"/>
      <c r="H116" s="37"/>
      <c r="I116" s="36"/>
      <c r="J116" s="36"/>
      <c r="K116" s="36"/>
      <c r="L116" s="36"/>
      <c r="M116" s="36"/>
      <c r="N116" s="36"/>
      <c r="O116" s="36"/>
      <c r="P116" s="37"/>
      <c r="Q116" s="36"/>
      <c r="R116" s="36"/>
      <c r="S116" s="36"/>
      <c r="T116" s="34"/>
      <c r="U116" s="34"/>
    </row>
    <row r="117" spans="1:21" ht="12">
      <c r="A117" s="34"/>
      <c r="B117" s="34"/>
      <c r="C117" s="34"/>
      <c r="D117" s="34"/>
      <c r="E117" s="34"/>
      <c r="F117" s="35"/>
      <c r="G117" s="36"/>
      <c r="H117" s="37"/>
      <c r="I117" s="36"/>
      <c r="J117" s="36"/>
      <c r="K117" s="36"/>
      <c r="L117" s="36"/>
      <c r="M117" s="36"/>
      <c r="N117" s="36"/>
      <c r="O117" s="36"/>
      <c r="P117" s="37"/>
      <c r="Q117" s="36"/>
      <c r="R117" s="36"/>
      <c r="S117" s="36"/>
      <c r="T117" s="34"/>
      <c r="U117" s="34"/>
    </row>
    <row r="118" spans="1:21" ht="12">
      <c r="A118" s="34"/>
      <c r="B118" s="34"/>
      <c r="C118" s="34"/>
      <c r="D118" s="34"/>
      <c r="E118" s="34"/>
      <c r="F118" s="35"/>
      <c r="G118" s="36"/>
      <c r="H118" s="37"/>
      <c r="I118" s="36"/>
      <c r="J118" s="36"/>
      <c r="K118" s="36"/>
      <c r="L118" s="36"/>
      <c r="M118" s="36"/>
      <c r="N118" s="36"/>
      <c r="O118" s="36"/>
      <c r="P118" s="37"/>
      <c r="Q118" s="36"/>
      <c r="R118" s="36"/>
      <c r="S118" s="36"/>
      <c r="T118" s="34"/>
      <c r="U118" s="34"/>
    </row>
    <row r="119" spans="1:21" ht="12">
      <c r="A119" s="34"/>
      <c r="B119" s="34"/>
      <c r="C119" s="34"/>
      <c r="D119" s="34"/>
      <c r="E119" s="34"/>
      <c r="F119" s="35"/>
      <c r="G119" s="36"/>
      <c r="H119" s="37"/>
      <c r="I119" s="36"/>
      <c r="J119" s="36"/>
      <c r="K119" s="36"/>
      <c r="L119" s="36"/>
      <c r="M119" s="36"/>
      <c r="N119" s="36"/>
      <c r="O119" s="36"/>
      <c r="P119" s="37"/>
      <c r="Q119" s="36"/>
      <c r="R119" s="36"/>
      <c r="S119" s="36"/>
      <c r="T119" s="34"/>
      <c r="U119" s="34"/>
    </row>
    <row r="120" spans="1:21" ht="12">
      <c r="A120" s="34"/>
      <c r="B120" s="34"/>
      <c r="C120" s="34"/>
      <c r="D120" s="34"/>
      <c r="E120" s="34"/>
      <c r="F120" s="35"/>
      <c r="G120" s="36"/>
      <c r="H120" s="37"/>
      <c r="I120" s="36"/>
      <c r="J120" s="36"/>
      <c r="K120" s="36"/>
      <c r="L120" s="36"/>
      <c r="M120" s="36"/>
      <c r="N120" s="36"/>
      <c r="O120" s="36"/>
      <c r="P120" s="37"/>
      <c r="Q120" s="36"/>
      <c r="R120" s="36"/>
      <c r="S120" s="36"/>
      <c r="T120" s="34"/>
      <c r="U120" s="34"/>
    </row>
    <row r="121" spans="1:21" ht="12">
      <c r="A121" s="34"/>
      <c r="B121" s="34"/>
      <c r="C121" s="34"/>
      <c r="D121" s="34"/>
      <c r="E121" s="34"/>
      <c r="F121" s="35"/>
      <c r="G121" s="36"/>
      <c r="H121" s="37"/>
      <c r="I121" s="36"/>
      <c r="J121" s="36"/>
      <c r="K121" s="36"/>
      <c r="L121" s="36"/>
      <c r="M121" s="36"/>
      <c r="N121" s="36"/>
      <c r="O121" s="36"/>
      <c r="P121" s="37"/>
      <c r="Q121" s="36"/>
      <c r="R121" s="36"/>
      <c r="S121" s="36"/>
      <c r="T121" s="34"/>
      <c r="U121" s="34"/>
    </row>
    <row r="122" spans="1:21" ht="12">
      <c r="A122" s="34"/>
      <c r="B122" s="34"/>
      <c r="C122" s="34"/>
      <c r="D122" s="34"/>
      <c r="E122" s="34"/>
      <c r="F122" s="35"/>
      <c r="G122" s="36"/>
      <c r="H122" s="37"/>
      <c r="I122" s="36"/>
      <c r="J122" s="36"/>
      <c r="K122" s="36"/>
      <c r="L122" s="36"/>
      <c r="M122" s="36"/>
      <c r="N122" s="36"/>
      <c r="O122" s="36"/>
      <c r="P122" s="37"/>
      <c r="Q122" s="36"/>
      <c r="R122" s="36"/>
      <c r="S122" s="36"/>
      <c r="T122" s="34"/>
      <c r="U122" s="34"/>
    </row>
    <row r="123" spans="1:21" ht="12">
      <c r="A123" s="34"/>
      <c r="B123" s="34"/>
      <c r="C123" s="34"/>
      <c r="D123" s="34"/>
      <c r="E123" s="34"/>
      <c r="F123" s="35"/>
      <c r="G123" s="36"/>
      <c r="H123" s="37"/>
      <c r="I123" s="36"/>
      <c r="J123" s="36"/>
      <c r="K123" s="36"/>
      <c r="L123" s="36"/>
      <c r="M123" s="36"/>
      <c r="N123" s="36"/>
      <c r="O123" s="36"/>
      <c r="P123" s="37"/>
      <c r="Q123" s="36"/>
      <c r="R123" s="36"/>
      <c r="S123" s="36"/>
      <c r="T123" s="34"/>
      <c r="U123" s="34"/>
    </row>
    <row r="124" spans="1:21" ht="12">
      <c r="A124" s="34"/>
      <c r="B124" s="34"/>
      <c r="C124" s="34"/>
      <c r="D124" s="34"/>
      <c r="E124" s="34"/>
      <c r="F124" s="35"/>
      <c r="G124" s="36"/>
      <c r="H124" s="37"/>
      <c r="I124" s="36"/>
      <c r="J124" s="36"/>
      <c r="K124" s="36"/>
      <c r="L124" s="36"/>
      <c r="M124" s="36"/>
      <c r="N124" s="36"/>
      <c r="O124" s="36"/>
      <c r="P124" s="37"/>
      <c r="Q124" s="36"/>
      <c r="R124" s="36"/>
      <c r="S124" s="36"/>
      <c r="T124" s="34"/>
      <c r="U124" s="34"/>
    </row>
    <row r="125" spans="1:21" ht="12">
      <c r="A125" s="34"/>
      <c r="B125" s="34"/>
      <c r="C125" s="34"/>
      <c r="D125" s="34"/>
      <c r="E125" s="34"/>
      <c r="F125" s="35"/>
      <c r="G125" s="36"/>
      <c r="H125" s="37"/>
      <c r="I125" s="36"/>
      <c r="J125" s="36"/>
      <c r="K125" s="36"/>
      <c r="L125" s="36"/>
      <c r="M125" s="36"/>
      <c r="N125" s="36"/>
      <c r="O125" s="36"/>
      <c r="P125" s="37"/>
      <c r="Q125" s="36"/>
      <c r="R125" s="36"/>
      <c r="S125" s="36"/>
      <c r="T125" s="34"/>
      <c r="U125" s="34"/>
    </row>
    <row r="126" spans="1:21" ht="12">
      <c r="A126" s="34"/>
      <c r="B126" s="34"/>
      <c r="C126" s="34"/>
      <c r="D126" s="34"/>
      <c r="E126" s="34"/>
      <c r="F126" s="35"/>
      <c r="G126" s="36"/>
      <c r="H126" s="37"/>
      <c r="I126" s="36"/>
      <c r="J126" s="36"/>
      <c r="K126" s="36"/>
      <c r="L126" s="36"/>
      <c r="M126" s="36"/>
      <c r="N126" s="36"/>
      <c r="O126" s="36"/>
      <c r="P126" s="37"/>
      <c r="Q126" s="36"/>
      <c r="R126" s="36"/>
      <c r="S126" s="36"/>
      <c r="T126" s="34"/>
      <c r="U126" s="34"/>
    </row>
    <row r="127" spans="1:21" ht="12">
      <c r="A127" s="34"/>
      <c r="B127" s="34"/>
      <c r="C127" s="34"/>
      <c r="D127" s="34"/>
      <c r="E127" s="34"/>
      <c r="F127" s="35"/>
      <c r="G127" s="36"/>
      <c r="H127" s="37"/>
      <c r="I127" s="36"/>
      <c r="J127" s="36"/>
      <c r="K127" s="36"/>
      <c r="L127" s="36"/>
      <c r="M127" s="36"/>
      <c r="N127" s="36"/>
      <c r="O127" s="36"/>
      <c r="P127" s="37"/>
      <c r="Q127" s="36"/>
      <c r="R127" s="36"/>
      <c r="S127" s="36"/>
      <c r="T127" s="34"/>
      <c r="U127" s="34"/>
    </row>
    <row r="128" spans="1:21" ht="12">
      <c r="A128" s="34"/>
      <c r="B128" s="34"/>
      <c r="C128" s="34"/>
      <c r="D128" s="34"/>
      <c r="E128" s="34"/>
      <c r="F128" s="35"/>
      <c r="G128" s="36"/>
      <c r="H128" s="37"/>
      <c r="I128" s="36"/>
      <c r="J128" s="36"/>
      <c r="K128" s="36"/>
      <c r="L128" s="36"/>
      <c r="M128" s="36"/>
      <c r="N128" s="36"/>
      <c r="O128" s="36"/>
      <c r="P128" s="37"/>
      <c r="Q128" s="36"/>
      <c r="R128" s="36"/>
      <c r="S128" s="36"/>
      <c r="T128" s="34"/>
      <c r="U128" s="34"/>
    </row>
    <row r="129" spans="1:21" ht="12">
      <c r="A129" s="34"/>
      <c r="B129" s="34"/>
      <c r="C129" s="34"/>
      <c r="D129" s="34"/>
      <c r="E129" s="34"/>
      <c r="F129" s="35"/>
      <c r="G129" s="36"/>
      <c r="H129" s="37"/>
      <c r="I129" s="36"/>
      <c r="J129" s="36"/>
      <c r="K129" s="36"/>
      <c r="L129" s="36"/>
      <c r="M129" s="36"/>
      <c r="N129" s="36"/>
      <c r="O129" s="36"/>
      <c r="P129" s="37"/>
      <c r="Q129" s="36"/>
      <c r="R129" s="36"/>
      <c r="S129" s="36"/>
      <c r="T129" s="34"/>
      <c r="U129" s="34"/>
    </row>
    <row r="130" spans="1:21" ht="12">
      <c r="A130" s="34"/>
      <c r="B130" s="34"/>
      <c r="C130" s="34"/>
      <c r="D130" s="34"/>
      <c r="E130" s="34"/>
      <c r="F130" s="35"/>
      <c r="G130" s="36"/>
      <c r="H130" s="37"/>
      <c r="I130" s="36"/>
      <c r="J130" s="36"/>
      <c r="K130" s="36"/>
      <c r="L130" s="36"/>
      <c r="M130" s="36"/>
      <c r="N130" s="36"/>
      <c r="O130" s="36"/>
      <c r="P130" s="37"/>
      <c r="Q130" s="36"/>
      <c r="R130" s="36"/>
      <c r="S130" s="36"/>
      <c r="T130" s="34"/>
      <c r="U130" s="34"/>
    </row>
    <row r="131" spans="1:21" ht="12">
      <c r="A131" s="34"/>
      <c r="B131" s="34"/>
      <c r="C131" s="34"/>
      <c r="D131" s="34"/>
      <c r="E131" s="34"/>
      <c r="F131" s="35"/>
      <c r="G131" s="36"/>
      <c r="H131" s="37"/>
      <c r="I131" s="36"/>
      <c r="J131" s="36"/>
      <c r="K131" s="36"/>
      <c r="L131" s="36"/>
      <c r="M131" s="36"/>
      <c r="N131" s="36"/>
      <c r="O131" s="36"/>
      <c r="P131" s="37"/>
      <c r="Q131" s="36"/>
      <c r="R131" s="36"/>
      <c r="S131" s="36"/>
      <c r="T131" s="34"/>
      <c r="U131" s="34"/>
    </row>
    <row r="132" spans="1:21" ht="12">
      <c r="A132" s="34"/>
      <c r="B132" s="34"/>
      <c r="C132" s="34"/>
      <c r="D132" s="34"/>
      <c r="E132" s="34"/>
      <c r="F132" s="35"/>
      <c r="G132" s="36"/>
      <c r="H132" s="37"/>
      <c r="I132" s="36"/>
      <c r="J132" s="36"/>
      <c r="K132" s="36"/>
      <c r="L132" s="36"/>
      <c r="M132" s="36"/>
      <c r="N132" s="36"/>
      <c r="O132" s="36"/>
      <c r="P132" s="37"/>
      <c r="Q132" s="36"/>
      <c r="R132" s="36"/>
      <c r="S132" s="36"/>
      <c r="T132" s="34"/>
      <c r="U132" s="34"/>
    </row>
    <row r="133" spans="1:21" ht="12">
      <c r="A133" s="34"/>
      <c r="B133" s="34"/>
      <c r="C133" s="34"/>
      <c r="D133" s="34"/>
      <c r="E133" s="34"/>
      <c r="F133" s="35"/>
      <c r="G133" s="36"/>
      <c r="H133" s="37"/>
      <c r="I133" s="36"/>
      <c r="J133" s="36"/>
      <c r="K133" s="36"/>
      <c r="L133" s="36"/>
      <c r="M133" s="36"/>
      <c r="N133" s="36"/>
      <c r="O133" s="36"/>
      <c r="P133" s="37"/>
      <c r="Q133" s="36"/>
      <c r="R133" s="36"/>
      <c r="S133" s="36"/>
      <c r="T133" s="34"/>
      <c r="U133" s="34"/>
    </row>
    <row r="134" spans="1:21" ht="12">
      <c r="A134" s="34"/>
      <c r="B134" s="34"/>
      <c r="C134" s="34"/>
      <c r="D134" s="34"/>
      <c r="E134" s="34"/>
      <c r="F134" s="35"/>
      <c r="G134" s="36"/>
      <c r="H134" s="37"/>
      <c r="I134" s="36"/>
      <c r="J134" s="36"/>
      <c r="K134" s="36"/>
      <c r="L134" s="36"/>
      <c r="M134" s="36"/>
      <c r="N134" s="36"/>
      <c r="O134" s="36"/>
      <c r="P134" s="37"/>
      <c r="Q134" s="36"/>
      <c r="R134" s="36"/>
      <c r="S134" s="36"/>
      <c r="T134" s="34"/>
      <c r="U134" s="34"/>
    </row>
    <row r="135" spans="1:21" ht="12">
      <c r="A135" s="34"/>
      <c r="B135" s="34"/>
      <c r="C135" s="34"/>
      <c r="D135" s="34"/>
      <c r="E135" s="34"/>
      <c r="F135" s="35"/>
      <c r="G135" s="36"/>
      <c r="H135" s="37"/>
      <c r="I135" s="36"/>
      <c r="J135" s="36"/>
      <c r="K135" s="36"/>
      <c r="L135" s="36"/>
      <c r="M135" s="36"/>
      <c r="N135" s="36"/>
      <c r="O135" s="36"/>
      <c r="P135" s="37"/>
      <c r="Q135" s="36"/>
      <c r="R135" s="36"/>
      <c r="S135" s="36"/>
      <c r="T135" s="34"/>
      <c r="U135" s="34"/>
    </row>
    <row r="136" spans="1:21" ht="12">
      <c r="A136" s="34"/>
      <c r="B136" s="34"/>
      <c r="C136" s="34"/>
      <c r="D136" s="34"/>
      <c r="E136" s="34"/>
      <c r="F136" s="35"/>
      <c r="G136" s="36"/>
      <c r="H136" s="37"/>
      <c r="I136" s="36"/>
      <c r="J136" s="36"/>
      <c r="K136" s="36"/>
      <c r="L136" s="36"/>
      <c r="M136" s="36"/>
      <c r="N136" s="36"/>
      <c r="O136" s="36"/>
      <c r="P136" s="37"/>
      <c r="Q136" s="36"/>
      <c r="R136" s="36"/>
      <c r="S136" s="36"/>
      <c r="T136" s="34"/>
      <c r="U136" s="34"/>
    </row>
    <row r="137" spans="1:21" ht="12">
      <c r="A137" s="34"/>
      <c r="B137" s="34"/>
      <c r="C137" s="34"/>
      <c r="D137" s="34"/>
      <c r="E137" s="34"/>
      <c r="F137" s="35"/>
      <c r="G137" s="36"/>
      <c r="H137" s="37"/>
      <c r="I137" s="36"/>
      <c r="J137" s="36"/>
      <c r="K137" s="36"/>
      <c r="L137" s="36"/>
      <c r="M137" s="36"/>
      <c r="N137" s="36"/>
      <c r="O137" s="36"/>
      <c r="P137" s="37"/>
      <c r="Q137" s="36"/>
      <c r="R137" s="36"/>
      <c r="S137" s="36"/>
      <c r="T137" s="34"/>
      <c r="U137" s="34"/>
    </row>
    <row r="138" spans="1:21" ht="12">
      <c r="A138" s="34"/>
      <c r="B138" s="34"/>
      <c r="C138" s="34"/>
      <c r="D138" s="34"/>
      <c r="E138" s="34"/>
      <c r="F138" s="35"/>
      <c r="G138" s="36"/>
      <c r="H138" s="37"/>
      <c r="I138" s="36"/>
      <c r="J138" s="36"/>
      <c r="K138" s="36"/>
      <c r="L138" s="36"/>
      <c r="M138" s="36"/>
      <c r="N138" s="36"/>
      <c r="O138" s="36"/>
      <c r="P138" s="37"/>
      <c r="Q138" s="36"/>
      <c r="R138" s="36"/>
      <c r="S138" s="36"/>
      <c r="T138" s="34"/>
      <c r="U138" s="34"/>
    </row>
    <row r="139" spans="1:21" ht="12">
      <c r="A139" s="34"/>
      <c r="B139" s="34"/>
      <c r="C139" s="34"/>
      <c r="D139" s="34"/>
      <c r="E139" s="34"/>
      <c r="F139" s="35"/>
      <c r="G139" s="36"/>
      <c r="H139" s="37"/>
      <c r="I139" s="36"/>
      <c r="J139" s="36"/>
      <c r="K139" s="36"/>
      <c r="L139" s="36"/>
      <c r="M139" s="36"/>
      <c r="N139" s="36"/>
      <c r="O139" s="36"/>
      <c r="P139" s="37"/>
      <c r="Q139" s="36"/>
      <c r="R139" s="36"/>
      <c r="S139" s="36"/>
      <c r="T139" s="34"/>
      <c r="U139" s="34"/>
    </row>
    <row r="140" spans="1:21" ht="12">
      <c r="A140" s="34"/>
      <c r="B140" s="34"/>
      <c r="C140" s="34"/>
      <c r="D140" s="34"/>
      <c r="E140" s="34"/>
      <c r="F140" s="35"/>
      <c r="G140" s="36"/>
      <c r="H140" s="37"/>
      <c r="I140" s="36"/>
      <c r="J140" s="36"/>
      <c r="K140" s="36"/>
      <c r="L140" s="36"/>
      <c r="M140" s="36"/>
      <c r="N140" s="36"/>
      <c r="O140" s="36"/>
      <c r="P140" s="37"/>
      <c r="Q140" s="36"/>
      <c r="R140" s="36"/>
      <c r="S140" s="36"/>
      <c r="T140" s="34"/>
      <c r="U140" s="34"/>
    </row>
    <row r="141" spans="1:21" ht="12">
      <c r="A141" s="34"/>
      <c r="B141" s="34"/>
      <c r="C141" s="34"/>
      <c r="D141" s="34"/>
      <c r="E141" s="34"/>
      <c r="F141" s="35"/>
      <c r="G141" s="36"/>
      <c r="H141" s="37"/>
      <c r="I141" s="36"/>
      <c r="J141" s="36"/>
      <c r="K141" s="36"/>
      <c r="L141" s="36"/>
      <c r="M141" s="36"/>
      <c r="N141" s="36"/>
      <c r="O141" s="36"/>
      <c r="P141" s="37"/>
      <c r="Q141" s="36"/>
      <c r="R141" s="36"/>
      <c r="S141" s="36"/>
      <c r="T141" s="34"/>
      <c r="U141" s="34"/>
    </row>
    <row r="142" spans="1:21" ht="12">
      <c r="A142" s="34"/>
      <c r="B142" s="34"/>
      <c r="C142" s="34"/>
      <c r="D142" s="34"/>
      <c r="E142" s="34"/>
      <c r="F142" s="35"/>
      <c r="G142" s="36"/>
      <c r="H142" s="37"/>
      <c r="I142" s="36"/>
      <c r="J142" s="36"/>
      <c r="K142" s="36"/>
      <c r="L142" s="36"/>
      <c r="M142" s="36"/>
      <c r="N142" s="36"/>
      <c r="O142" s="36"/>
      <c r="P142" s="37"/>
      <c r="Q142" s="36"/>
      <c r="R142" s="36"/>
      <c r="S142" s="36"/>
      <c r="T142" s="34"/>
      <c r="U142" s="34"/>
    </row>
    <row r="143" spans="1:21" ht="12">
      <c r="A143" s="34"/>
      <c r="B143" s="34"/>
      <c r="C143" s="34"/>
      <c r="D143" s="34"/>
      <c r="E143" s="34"/>
      <c r="F143" s="35"/>
      <c r="G143" s="36"/>
      <c r="H143" s="37"/>
      <c r="I143" s="36"/>
      <c r="J143" s="36"/>
      <c r="K143" s="36"/>
      <c r="L143" s="36"/>
      <c r="M143" s="36"/>
      <c r="N143" s="36"/>
      <c r="O143" s="36"/>
      <c r="P143" s="37"/>
      <c r="Q143" s="36"/>
      <c r="R143" s="36"/>
      <c r="S143" s="36"/>
      <c r="T143" s="34"/>
      <c r="U143" s="34"/>
    </row>
    <row r="144" spans="1:21" ht="12">
      <c r="A144" s="34"/>
      <c r="B144" s="34"/>
      <c r="C144" s="34"/>
      <c r="D144" s="34"/>
      <c r="E144" s="34"/>
      <c r="F144" s="35"/>
      <c r="G144" s="36"/>
      <c r="H144" s="37"/>
      <c r="I144" s="36"/>
      <c r="J144" s="36"/>
      <c r="K144" s="36"/>
      <c r="L144" s="36"/>
      <c r="M144" s="36"/>
      <c r="N144" s="36"/>
      <c r="O144" s="36"/>
      <c r="P144" s="37"/>
      <c r="Q144" s="36"/>
      <c r="R144" s="36"/>
      <c r="S144" s="36"/>
      <c r="T144" s="34"/>
      <c r="U144" s="34"/>
    </row>
    <row r="145" spans="1:21" ht="12">
      <c r="A145" s="34"/>
      <c r="B145" s="34"/>
      <c r="C145" s="34"/>
      <c r="D145" s="34"/>
      <c r="E145" s="34"/>
      <c r="F145" s="35"/>
      <c r="G145" s="36"/>
      <c r="H145" s="37"/>
      <c r="I145" s="36"/>
      <c r="J145" s="36"/>
      <c r="K145" s="36"/>
      <c r="L145" s="36"/>
      <c r="M145" s="36"/>
      <c r="N145" s="36"/>
      <c r="O145" s="36"/>
      <c r="P145" s="37"/>
      <c r="Q145" s="36"/>
      <c r="R145" s="36"/>
      <c r="S145" s="36"/>
      <c r="T145" s="34"/>
      <c r="U145" s="34"/>
    </row>
    <row r="146" spans="1:21" ht="12">
      <c r="A146" s="34"/>
      <c r="B146" s="34"/>
      <c r="C146" s="34"/>
      <c r="D146" s="34"/>
      <c r="E146" s="34"/>
      <c r="F146" s="35"/>
      <c r="G146" s="36"/>
      <c r="H146" s="37"/>
      <c r="I146" s="36"/>
      <c r="J146" s="36"/>
      <c r="K146" s="36"/>
      <c r="L146" s="36"/>
      <c r="M146" s="36"/>
      <c r="N146" s="36"/>
      <c r="O146" s="36"/>
      <c r="P146" s="37"/>
      <c r="Q146" s="36"/>
      <c r="R146" s="36"/>
      <c r="S146" s="36"/>
      <c r="T146" s="34"/>
      <c r="U146" s="34"/>
    </row>
    <row r="147" spans="1:21" ht="12">
      <c r="A147" s="34"/>
      <c r="B147" s="34"/>
      <c r="C147" s="34"/>
      <c r="D147" s="34"/>
      <c r="E147" s="34"/>
      <c r="F147" s="35"/>
      <c r="G147" s="36"/>
      <c r="H147" s="37"/>
      <c r="I147" s="36"/>
      <c r="J147" s="36"/>
      <c r="K147" s="36"/>
      <c r="L147" s="36"/>
      <c r="M147" s="36"/>
      <c r="N147" s="36"/>
      <c r="O147" s="36"/>
      <c r="P147" s="37"/>
      <c r="Q147" s="36"/>
      <c r="R147" s="36"/>
      <c r="S147" s="36"/>
      <c r="T147" s="34"/>
      <c r="U147" s="34"/>
    </row>
    <row r="148" spans="1:21" ht="12">
      <c r="A148" s="34"/>
      <c r="B148" s="34"/>
      <c r="C148" s="34"/>
      <c r="D148" s="34"/>
      <c r="E148" s="34"/>
      <c r="F148" s="35"/>
      <c r="G148" s="36"/>
      <c r="H148" s="37"/>
      <c r="I148" s="36"/>
      <c r="J148" s="36"/>
      <c r="K148" s="36"/>
      <c r="L148" s="36"/>
      <c r="M148" s="36"/>
      <c r="N148" s="36"/>
      <c r="O148" s="36"/>
      <c r="P148" s="37"/>
      <c r="Q148" s="36"/>
      <c r="R148" s="36"/>
      <c r="S148" s="36"/>
      <c r="T148" s="34"/>
      <c r="U148" s="34"/>
    </row>
    <row r="149" spans="1:21" ht="12">
      <c r="A149" s="34"/>
      <c r="B149" s="34"/>
      <c r="C149" s="34"/>
      <c r="D149" s="34"/>
      <c r="E149" s="34"/>
      <c r="F149" s="35"/>
      <c r="G149" s="36"/>
      <c r="H149" s="37"/>
      <c r="I149" s="36"/>
      <c r="J149" s="36"/>
      <c r="K149" s="36"/>
      <c r="L149" s="36"/>
      <c r="M149" s="36"/>
      <c r="N149" s="36"/>
      <c r="O149" s="36"/>
      <c r="P149" s="37"/>
      <c r="Q149" s="36"/>
      <c r="R149" s="36"/>
      <c r="S149" s="36"/>
      <c r="T149" s="34"/>
      <c r="U149" s="34"/>
    </row>
    <row r="150" spans="1:21" ht="12">
      <c r="A150" s="34"/>
      <c r="B150" s="34"/>
      <c r="C150" s="34"/>
      <c r="D150" s="34"/>
      <c r="E150" s="34"/>
      <c r="F150" s="35"/>
      <c r="G150" s="36"/>
      <c r="H150" s="37"/>
      <c r="I150" s="36"/>
      <c r="J150" s="36"/>
      <c r="K150" s="36"/>
      <c r="L150" s="36"/>
      <c r="M150" s="36"/>
      <c r="N150" s="36"/>
      <c r="O150" s="36"/>
      <c r="P150" s="37"/>
      <c r="Q150" s="36"/>
      <c r="R150" s="36"/>
      <c r="S150" s="36"/>
      <c r="T150" s="34"/>
      <c r="U150" s="34"/>
    </row>
    <row r="151" spans="1:21" ht="12">
      <c r="A151" s="34"/>
      <c r="B151" s="34"/>
      <c r="C151" s="34"/>
      <c r="D151" s="34"/>
      <c r="E151" s="34"/>
      <c r="F151" s="35"/>
      <c r="G151" s="36"/>
      <c r="H151" s="37"/>
      <c r="I151" s="36"/>
      <c r="J151" s="36"/>
      <c r="K151" s="36"/>
      <c r="L151" s="36"/>
      <c r="M151" s="36"/>
      <c r="N151" s="36"/>
      <c r="O151" s="36"/>
      <c r="P151" s="37"/>
      <c r="Q151" s="36"/>
      <c r="R151" s="36"/>
      <c r="S151" s="36"/>
      <c r="T151" s="34"/>
      <c r="U151" s="34"/>
    </row>
    <row r="152" spans="1:21" ht="12">
      <c r="A152" s="34"/>
      <c r="B152" s="34"/>
      <c r="C152" s="34"/>
      <c r="D152" s="34"/>
      <c r="E152" s="34"/>
      <c r="F152" s="35"/>
      <c r="G152" s="36"/>
      <c r="H152" s="37"/>
      <c r="I152" s="36"/>
      <c r="J152" s="36"/>
      <c r="K152" s="36"/>
      <c r="L152" s="36"/>
      <c r="M152" s="36"/>
      <c r="N152" s="36"/>
      <c r="O152" s="36"/>
      <c r="P152" s="37"/>
      <c r="Q152" s="36"/>
      <c r="R152" s="36"/>
      <c r="S152" s="36"/>
      <c r="T152" s="34"/>
      <c r="U152" s="34"/>
    </row>
    <row r="153" spans="1:21" ht="12">
      <c r="A153" s="34"/>
      <c r="B153" s="34"/>
      <c r="C153" s="34"/>
      <c r="D153" s="34"/>
      <c r="E153" s="34"/>
      <c r="F153" s="35"/>
      <c r="G153" s="36"/>
      <c r="H153" s="37"/>
      <c r="I153" s="36"/>
      <c r="J153" s="36"/>
      <c r="K153" s="36"/>
      <c r="L153" s="36"/>
      <c r="M153" s="36"/>
      <c r="N153" s="36"/>
      <c r="O153" s="36"/>
      <c r="P153" s="37"/>
      <c r="Q153" s="36"/>
      <c r="R153" s="36"/>
      <c r="S153" s="36"/>
      <c r="T153" s="34"/>
      <c r="U153" s="34"/>
    </row>
    <row r="154" spans="1:21" ht="12">
      <c r="A154" s="34"/>
      <c r="B154" s="34"/>
      <c r="C154" s="34"/>
      <c r="D154" s="34"/>
      <c r="E154" s="34"/>
      <c r="F154" s="35"/>
      <c r="G154" s="36"/>
      <c r="H154" s="37"/>
      <c r="I154" s="36"/>
      <c r="J154" s="36"/>
      <c r="K154" s="36"/>
      <c r="L154" s="36"/>
      <c r="M154" s="36"/>
      <c r="N154" s="36"/>
      <c r="O154" s="36"/>
      <c r="P154" s="37"/>
      <c r="Q154" s="36"/>
      <c r="R154" s="36"/>
      <c r="S154" s="36"/>
      <c r="T154" s="34"/>
      <c r="U154" s="34"/>
    </row>
    <row r="155" spans="1:21" ht="12">
      <c r="A155" s="34"/>
      <c r="B155" s="34"/>
      <c r="C155" s="34"/>
      <c r="D155" s="34"/>
      <c r="E155" s="34"/>
      <c r="F155" s="35"/>
      <c r="G155" s="36"/>
      <c r="H155" s="37"/>
      <c r="I155" s="36"/>
      <c r="J155" s="36"/>
      <c r="K155" s="36"/>
      <c r="L155" s="36"/>
      <c r="M155" s="36"/>
      <c r="N155" s="36"/>
      <c r="O155" s="36"/>
      <c r="P155" s="37"/>
      <c r="Q155" s="36"/>
      <c r="R155" s="36"/>
      <c r="S155" s="36"/>
      <c r="T155" s="34"/>
      <c r="U155" s="34"/>
    </row>
    <row r="156" spans="1:21" ht="12">
      <c r="A156" s="34"/>
      <c r="B156" s="34"/>
      <c r="C156" s="34"/>
      <c r="D156" s="34"/>
      <c r="E156" s="34"/>
      <c r="F156" s="35"/>
      <c r="G156" s="36"/>
      <c r="H156" s="37"/>
      <c r="I156" s="36"/>
      <c r="J156" s="36"/>
      <c r="K156" s="36"/>
      <c r="L156" s="36"/>
      <c r="M156" s="36"/>
      <c r="N156" s="36"/>
      <c r="O156" s="36"/>
      <c r="P156" s="37"/>
      <c r="Q156" s="36"/>
      <c r="R156" s="36"/>
      <c r="S156" s="36"/>
      <c r="T156" s="34"/>
      <c r="U156" s="34"/>
    </row>
    <row r="157" spans="1:21" ht="12">
      <c r="A157" s="34"/>
      <c r="B157" s="34"/>
      <c r="C157" s="34"/>
      <c r="D157" s="34"/>
      <c r="E157" s="34"/>
      <c r="F157" s="35"/>
      <c r="G157" s="36"/>
      <c r="H157" s="37"/>
      <c r="I157" s="36"/>
      <c r="J157" s="36"/>
      <c r="K157" s="36"/>
      <c r="L157" s="36"/>
      <c r="M157" s="36"/>
      <c r="N157" s="36"/>
      <c r="O157" s="36"/>
      <c r="P157" s="37"/>
      <c r="Q157" s="36"/>
      <c r="R157" s="36"/>
      <c r="S157" s="36"/>
      <c r="T157" s="34"/>
      <c r="U157" s="34"/>
    </row>
    <row r="158" spans="1:21" ht="12">
      <c r="A158" s="34"/>
      <c r="B158" s="34"/>
      <c r="C158" s="34"/>
      <c r="D158" s="34"/>
      <c r="E158" s="34"/>
      <c r="F158" s="35"/>
      <c r="G158" s="36"/>
      <c r="H158" s="37"/>
      <c r="I158" s="36"/>
      <c r="J158" s="36"/>
      <c r="K158" s="36"/>
      <c r="L158" s="36"/>
      <c r="M158" s="36"/>
      <c r="N158" s="36"/>
      <c r="O158" s="36"/>
      <c r="P158" s="37"/>
      <c r="Q158" s="36"/>
      <c r="R158" s="36"/>
      <c r="S158" s="36"/>
      <c r="T158" s="34"/>
      <c r="U158" s="34"/>
    </row>
    <row r="159" spans="1:21" ht="12">
      <c r="A159" s="34"/>
      <c r="B159" s="34"/>
      <c r="C159" s="34"/>
      <c r="D159" s="34"/>
      <c r="E159" s="34"/>
      <c r="F159" s="35"/>
      <c r="G159" s="36"/>
      <c r="H159" s="37"/>
      <c r="I159" s="36"/>
      <c r="J159" s="36"/>
      <c r="K159" s="36"/>
      <c r="L159" s="36"/>
      <c r="M159" s="36"/>
      <c r="N159" s="36"/>
      <c r="O159" s="36"/>
      <c r="P159" s="37"/>
      <c r="Q159" s="36"/>
      <c r="R159" s="36"/>
      <c r="S159" s="36"/>
      <c r="T159" s="34"/>
      <c r="U159" s="34"/>
    </row>
    <row r="160" spans="1:21" ht="12">
      <c r="A160" s="34"/>
      <c r="B160" s="34"/>
      <c r="C160" s="34"/>
      <c r="D160" s="34"/>
      <c r="E160" s="34"/>
      <c r="F160" s="35"/>
      <c r="G160" s="36"/>
      <c r="H160" s="37"/>
      <c r="I160" s="36"/>
      <c r="J160" s="36"/>
      <c r="K160" s="36"/>
      <c r="L160" s="36"/>
      <c r="M160" s="36"/>
      <c r="N160" s="36"/>
      <c r="O160" s="36"/>
      <c r="P160" s="37"/>
      <c r="Q160" s="36"/>
      <c r="R160" s="36"/>
      <c r="S160" s="36"/>
      <c r="T160" s="34"/>
      <c r="U160" s="34"/>
    </row>
    <row r="161" spans="1:21" ht="12">
      <c r="A161" s="34"/>
      <c r="B161" s="34"/>
      <c r="C161" s="34"/>
      <c r="D161" s="34"/>
      <c r="E161" s="34"/>
      <c r="F161" s="35"/>
      <c r="G161" s="36"/>
      <c r="H161" s="37"/>
      <c r="I161" s="36"/>
      <c r="J161" s="36"/>
      <c r="K161" s="36"/>
      <c r="L161" s="36"/>
      <c r="M161" s="36"/>
      <c r="N161" s="36"/>
      <c r="O161" s="36"/>
      <c r="P161" s="37"/>
      <c r="Q161" s="36"/>
      <c r="R161" s="36"/>
      <c r="S161" s="36"/>
      <c r="T161" s="34"/>
      <c r="U161" s="34"/>
    </row>
    <row r="162" spans="1:21" ht="12">
      <c r="A162" s="34"/>
      <c r="B162" s="34"/>
      <c r="C162" s="34"/>
      <c r="D162" s="34"/>
      <c r="E162" s="34"/>
      <c r="F162" s="35"/>
      <c r="G162" s="36"/>
      <c r="H162" s="37"/>
      <c r="I162" s="36"/>
      <c r="J162" s="36"/>
      <c r="K162" s="36"/>
      <c r="L162" s="36"/>
      <c r="M162" s="36"/>
      <c r="N162" s="36"/>
      <c r="O162" s="36"/>
      <c r="P162" s="37"/>
      <c r="Q162" s="36"/>
      <c r="R162" s="36"/>
      <c r="S162" s="36"/>
      <c r="T162" s="34"/>
      <c r="U162" s="34"/>
    </row>
    <row r="163" spans="1:21" ht="12">
      <c r="A163" s="34"/>
      <c r="B163" s="34"/>
      <c r="C163" s="34"/>
      <c r="D163" s="34"/>
      <c r="E163" s="34"/>
      <c r="F163" s="35"/>
      <c r="G163" s="36"/>
      <c r="H163" s="37"/>
      <c r="I163" s="36"/>
      <c r="J163" s="36"/>
      <c r="K163" s="36"/>
      <c r="L163" s="36"/>
      <c r="M163" s="36"/>
      <c r="N163" s="36"/>
      <c r="O163" s="36"/>
      <c r="P163" s="37"/>
      <c r="Q163" s="36"/>
      <c r="R163" s="36"/>
      <c r="S163" s="36"/>
      <c r="T163" s="34"/>
      <c r="U163" s="34"/>
    </row>
    <row r="164" spans="1:21" ht="12">
      <c r="A164" s="34"/>
      <c r="B164" s="34"/>
      <c r="C164" s="34"/>
      <c r="D164" s="34"/>
      <c r="E164" s="34"/>
      <c r="F164" s="35"/>
      <c r="G164" s="36"/>
      <c r="H164" s="37"/>
      <c r="I164" s="36"/>
      <c r="J164" s="36"/>
      <c r="K164" s="36"/>
      <c r="L164" s="36"/>
      <c r="M164" s="36"/>
      <c r="N164" s="36"/>
      <c r="O164" s="36"/>
      <c r="P164" s="37"/>
      <c r="Q164" s="36"/>
      <c r="R164" s="36"/>
      <c r="S164" s="36"/>
      <c r="T164" s="34"/>
      <c r="U164" s="34"/>
    </row>
    <row r="165" spans="1:21" ht="12">
      <c r="A165" s="34"/>
      <c r="B165" s="34"/>
      <c r="C165" s="34"/>
      <c r="D165" s="34"/>
      <c r="E165" s="34"/>
      <c r="F165" s="35"/>
      <c r="G165" s="36"/>
      <c r="H165" s="37"/>
      <c r="I165" s="36"/>
      <c r="J165" s="36"/>
      <c r="K165" s="36"/>
      <c r="L165" s="36"/>
      <c r="M165" s="36"/>
      <c r="N165" s="36"/>
      <c r="O165" s="36"/>
      <c r="P165" s="37"/>
      <c r="Q165" s="36"/>
      <c r="R165" s="36"/>
      <c r="S165" s="36"/>
      <c r="T165" s="34"/>
      <c r="U165" s="34"/>
    </row>
    <row r="166" spans="1:21" ht="12">
      <c r="A166" s="34"/>
      <c r="B166" s="34"/>
      <c r="C166" s="34"/>
      <c r="D166" s="34"/>
      <c r="E166" s="34"/>
      <c r="F166" s="35"/>
      <c r="G166" s="36"/>
      <c r="H166" s="37"/>
      <c r="I166" s="36"/>
      <c r="J166" s="36"/>
      <c r="K166" s="36"/>
      <c r="L166" s="36"/>
      <c r="M166" s="36"/>
      <c r="N166" s="36"/>
      <c r="O166" s="36"/>
      <c r="P166" s="37"/>
      <c r="Q166" s="36"/>
      <c r="R166" s="36"/>
      <c r="S166" s="36"/>
      <c r="T166" s="34"/>
      <c r="U166" s="34"/>
    </row>
    <row r="167" spans="1:21" ht="12">
      <c r="A167" s="34"/>
      <c r="B167" s="34"/>
      <c r="C167" s="34"/>
      <c r="D167" s="34"/>
      <c r="E167" s="34"/>
      <c r="F167" s="35"/>
      <c r="G167" s="36"/>
      <c r="H167" s="37"/>
      <c r="I167" s="36"/>
      <c r="J167" s="36"/>
      <c r="K167" s="36"/>
      <c r="L167" s="36"/>
      <c r="M167" s="36"/>
      <c r="N167" s="36"/>
      <c r="O167" s="36"/>
      <c r="P167" s="37"/>
      <c r="Q167" s="36"/>
      <c r="R167" s="36"/>
      <c r="S167" s="36"/>
      <c r="T167" s="34"/>
      <c r="U167" s="34"/>
    </row>
    <row r="168" spans="1:21" ht="12">
      <c r="A168" s="34"/>
      <c r="B168" s="34"/>
      <c r="C168" s="34"/>
      <c r="D168" s="34"/>
      <c r="E168" s="34"/>
      <c r="F168" s="35"/>
      <c r="G168" s="36"/>
      <c r="H168" s="37"/>
      <c r="I168" s="36"/>
      <c r="J168" s="36"/>
      <c r="K168" s="36"/>
      <c r="L168" s="36"/>
      <c r="M168" s="36"/>
      <c r="N168" s="36"/>
      <c r="O168" s="36"/>
      <c r="P168" s="37"/>
      <c r="Q168" s="36"/>
      <c r="R168" s="36"/>
      <c r="S168" s="36"/>
      <c r="T168" s="34"/>
      <c r="U168" s="34"/>
    </row>
    <row r="169" spans="1:21" ht="12">
      <c r="A169" s="34"/>
      <c r="B169" s="34"/>
      <c r="C169" s="34"/>
      <c r="D169" s="34"/>
      <c r="E169" s="34"/>
      <c r="F169" s="35"/>
      <c r="G169" s="36"/>
      <c r="H169" s="37"/>
      <c r="I169" s="36"/>
      <c r="J169" s="36"/>
      <c r="K169" s="36"/>
      <c r="L169" s="36"/>
      <c r="M169" s="36"/>
      <c r="N169" s="36"/>
      <c r="O169" s="36"/>
      <c r="P169" s="37"/>
      <c r="Q169" s="36"/>
      <c r="R169" s="36"/>
      <c r="S169" s="36"/>
      <c r="T169" s="34"/>
      <c r="U169" s="34"/>
    </row>
    <row r="170" spans="1:21" ht="12">
      <c r="A170" s="34"/>
      <c r="B170" s="34"/>
      <c r="C170" s="34"/>
      <c r="D170" s="34"/>
      <c r="E170" s="34"/>
      <c r="F170" s="35"/>
      <c r="G170" s="36"/>
      <c r="H170" s="37"/>
      <c r="I170" s="36"/>
      <c r="J170" s="36"/>
      <c r="K170" s="36"/>
      <c r="L170" s="36"/>
      <c r="M170" s="36"/>
      <c r="N170" s="36"/>
      <c r="O170" s="36"/>
      <c r="P170" s="37"/>
      <c r="Q170" s="36"/>
      <c r="R170" s="36"/>
      <c r="S170" s="36"/>
      <c r="T170" s="34"/>
      <c r="U170" s="34"/>
    </row>
    <row r="171" spans="1:21" ht="12">
      <c r="A171" s="34"/>
      <c r="B171" s="34"/>
      <c r="C171" s="34"/>
      <c r="D171" s="34"/>
      <c r="E171" s="34"/>
      <c r="F171" s="35"/>
      <c r="G171" s="36"/>
      <c r="H171" s="37"/>
      <c r="I171" s="36"/>
      <c r="J171" s="36"/>
      <c r="K171" s="36"/>
      <c r="L171" s="36"/>
      <c r="M171" s="36"/>
      <c r="N171" s="36"/>
      <c r="O171" s="36"/>
      <c r="P171" s="37"/>
      <c r="Q171" s="36"/>
      <c r="R171" s="36"/>
      <c r="S171" s="36"/>
      <c r="T171" s="34"/>
      <c r="U171" s="34"/>
    </row>
    <row r="172" spans="1:21" ht="12">
      <c r="A172" s="34"/>
      <c r="B172" s="34"/>
      <c r="C172" s="34"/>
      <c r="D172" s="34"/>
      <c r="E172" s="34"/>
      <c r="F172" s="35"/>
      <c r="G172" s="36"/>
      <c r="H172" s="37"/>
      <c r="I172" s="36"/>
      <c r="J172" s="36"/>
      <c r="K172" s="36"/>
      <c r="L172" s="36"/>
      <c r="M172" s="36"/>
      <c r="N172" s="36"/>
      <c r="O172" s="36"/>
      <c r="P172" s="37"/>
      <c r="Q172" s="36"/>
      <c r="R172" s="36"/>
      <c r="S172" s="36"/>
      <c r="T172" s="34"/>
      <c r="U172" s="34"/>
    </row>
    <row r="173" spans="1:21" ht="12">
      <c r="A173" s="34"/>
      <c r="B173" s="34"/>
      <c r="C173" s="34"/>
      <c r="D173" s="34"/>
      <c r="E173" s="34"/>
      <c r="F173" s="35"/>
      <c r="G173" s="36"/>
      <c r="H173" s="37"/>
      <c r="I173" s="36"/>
      <c r="J173" s="36"/>
      <c r="K173" s="36"/>
      <c r="L173" s="36"/>
      <c r="M173" s="36"/>
      <c r="N173" s="36"/>
      <c r="O173" s="36"/>
      <c r="P173" s="37"/>
      <c r="Q173" s="36"/>
      <c r="R173" s="36"/>
      <c r="S173" s="36"/>
      <c r="T173" s="34"/>
      <c r="U173" s="34"/>
    </row>
    <row r="174" spans="1:21" ht="12">
      <c r="A174" s="34"/>
      <c r="B174" s="34"/>
      <c r="C174" s="34"/>
      <c r="D174" s="34"/>
      <c r="E174" s="34"/>
      <c r="F174" s="35"/>
      <c r="G174" s="36"/>
      <c r="H174" s="37"/>
      <c r="I174" s="36"/>
      <c r="J174" s="36"/>
      <c r="K174" s="36"/>
      <c r="L174" s="36"/>
      <c r="M174" s="36"/>
      <c r="N174" s="36"/>
      <c r="O174" s="36"/>
      <c r="P174" s="37"/>
      <c r="Q174" s="36"/>
      <c r="R174" s="36"/>
      <c r="S174" s="36"/>
      <c r="T174" s="34"/>
      <c r="U174" s="34"/>
    </row>
    <row r="175" spans="1:21" ht="12">
      <c r="A175" s="34"/>
      <c r="B175" s="34"/>
      <c r="C175" s="34"/>
      <c r="D175" s="34"/>
      <c r="E175" s="34"/>
      <c r="F175" s="35"/>
      <c r="G175" s="36"/>
      <c r="H175" s="37"/>
      <c r="I175" s="36"/>
      <c r="J175" s="36"/>
      <c r="K175" s="36"/>
      <c r="L175" s="36"/>
      <c r="M175" s="36"/>
      <c r="N175" s="36"/>
      <c r="O175" s="36"/>
      <c r="P175" s="37"/>
      <c r="Q175" s="36"/>
      <c r="R175" s="36"/>
      <c r="S175" s="36"/>
      <c r="T175" s="34"/>
      <c r="U175" s="34"/>
    </row>
    <row r="176" spans="1:21" ht="12">
      <c r="A176" s="34"/>
      <c r="B176" s="34"/>
      <c r="C176" s="34"/>
      <c r="D176" s="34"/>
      <c r="E176" s="34"/>
      <c r="F176" s="35"/>
      <c r="G176" s="36"/>
      <c r="H176" s="37"/>
      <c r="I176" s="36"/>
      <c r="J176" s="36"/>
      <c r="K176" s="36"/>
      <c r="L176" s="36"/>
      <c r="M176" s="36"/>
      <c r="N176" s="36"/>
      <c r="O176" s="36"/>
      <c r="P176" s="37"/>
      <c r="Q176" s="36"/>
      <c r="R176" s="36"/>
      <c r="S176" s="36"/>
      <c r="T176" s="34"/>
      <c r="U176" s="34"/>
    </row>
  </sheetData>
  <sheetProtection password="C41E" sheet="1" objects="1" scenarios="1"/>
  <printOptions/>
  <pageMargins left="1.0631944444444446" right="1.0631944444444446" top="0.5902777777777778" bottom="0.5118055555555556" header="0.3541666666666667" footer="0.27569444444444446"/>
  <pageSetup horizontalDpi="300" verticalDpi="300" orientation="landscape" paperSize="9"/>
  <headerFooter alignWithMargins="0">
    <oddHeader>&amp;C&amp;A</oddHeader>
    <oddFooter>&amp;CPage &amp;P</oddFooter>
  </headerFooter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82"/>
  <sheetViews>
    <sheetView showGridLine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2.75"/>
  <cols>
    <col min="1" max="1" width="17.00390625" style="38" customWidth="1"/>
    <col min="2" max="2" width="16.8515625" style="38" customWidth="1"/>
    <col min="3" max="3" width="17.00390625" style="38" customWidth="1"/>
    <col min="4" max="5" width="17.28125" style="38" customWidth="1"/>
    <col min="6" max="6" width="9.00390625" style="36" customWidth="1"/>
    <col min="7" max="9" width="9.00390625" style="34" customWidth="1"/>
    <col min="10" max="13" width="9.00390625" style="34" hidden="1" customWidth="1"/>
    <col min="14" max="16384" width="9.00390625" style="34" customWidth="1"/>
  </cols>
  <sheetData>
    <row r="1" spans="1:6" s="62" customFormat="1" ht="12.75">
      <c r="A1" s="40" t="s">
        <v>0</v>
      </c>
      <c r="B1" s="61">
        <f>totaal!B1</f>
        <v>44836</v>
      </c>
      <c r="D1" s="40"/>
      <c r="E1" s="40"/>
      <c r="F1" s="62" t="s">
        <v>55</v>
      </c>
    </row>
    <row r="2" spans="1:13" s="62" customFormat="1" ht="12" customHeight="1">
      <c r="A2" s="40">
        <f>totaal!A2</f>
        <v>0</v>
      </c>
      <c r="B2" s="40">
        <f>totaal!B2</f>
        <v>0</v>
      </c>
      <c r="C2" s="40">
        <f>totaal!C2</f>
        <v>0</v>
      </c>
      <c r="D2" s="40">
        <f>totaal!D2</f>
        <v>0</v>
      </c>
      <c r="E2" s="40">
        <f>totaal!E2</f>
        <v>0</v>
      </c>
      <c r="F2" s="63" t="s">
        <v>8</v>
      </c>
      <c r="G2" s="63" t="s">
        <v>9</v>
      </c>
      <c r="H2" s="63" t="s">
        <v>10</v>
      </c>
      <c r="I2" s="63" t="s">
        <v>11</v>
      </c>
      <c r="J2" s="63" t="s">
        <v>12</v>
      </c>
      <c r="K2" s="63" t="s">
        <v>13</v>
      </c>
      <c r="L2" s="63" t="s">
        <v>14</v>
      </c>
      <c r="M2" s="63" t="s">
        <v>15</v>
      </c>
    </row>
    <row r="3" spans="1:13" s="29" customFormat="1" ht="12.75" customHeight="1">
      <c r="A3" s="43">
        <f>totaal!A3</f>
        <v>0</v>
      </c>
      <c r="B3" s="43"/>
      <c r="C3" s="43"/>
      <c r="D3" s="43"/>
      <c r="E3" s="43"/>
      <c r="F3" s="64">
        <f>'start 1'!C3</f>
        <v>9</v>
      </c>
      <c r="G3" s="64">
        <f>'start 2'!C3</f>
        <v>10</v>
      </c>
      <c r="H3" s="64">
        <f>'start 3'!C3</f>
        <v>8</v>
      </c>
      <c r="I3" s="64">
        <f>COUNTIF('start 4'!$F4:$F21,"&lt;99998")</f>
        <v>0</v>
      </c>
      <c r="J3" s="64">
        <f>COUNTIF('start 5'!$F4:$F21,"&lt;99998")</f>
        <v>0</v>
      </c>
      <c r="K3" s="64">
        <f>COUNTIF('start 6'!$F4:$F21,"&lt;99998")</f>
        <v>0</v>
      </c>
      <c r="L3" s="64">
        <f>COUNTIF('start 7'!$F4:$F21,"&lt;99998")</f>
        <v>0</v>
      </c>
      <c r="M3" s="64">
        <f>COUNTIF('start 8'!$F4:$F21,"&lt;99998")</f>
        <v>0</v>
      </c>
    </row>
    <row r="4" spans="1:13" s="29" customFormat="1" ht="12" customHeight="1" hidden="1">
      <c r="A4" s="65" t="s">
        <v>56</v>
      </c>
      <c r="B4" s="66"/>
      <c r="C4" s="66"/>
      <c r="D4" s="66"/>
      <c r="E4" s="66"/>
      <c r="F4" s="67">
        <f>IF(F$3=0,0,101+(1000*LOG(F$3)))</f>
        <v>1055.2425094393247</v>
      </c>
      <c r="G4" s="67">
        <f>IF(G$3=0,0,101+(1000*LOG(G$3)))</f>
        <v>1101</v>
      </c>
      <c r="H4" s="67">
        <f>IF(H$3=0,0,101+(1000*LOG(H$3)))</f>
        <v>1004.0899869919434</v>
      </c>
      <c r="I4" s="67">
        <f>IF(I$3=0,0,101+(1000*LOG(I$3)))</f>
        <v>0</v>
      </c>
      <c r="J4" s="67">
        <f>IF(J$3=0,0,101+(1000*LOG(J$3)))</f>
        <v>0</v>
      </c>
      <c r="K4" s="67">
        <f>IF(K$3=0,0,101+(1000*LOG(K$3)))</f>
        <v>0</v>
      </c>
      <c r="L4" s="67">
        <f>IF(L$3=0,0,101+(1000*LOG(L$3)))</f>
        <v>0</v>
      </c>
      <c r="M4" s="67">
        <f>IF(M$3=0,0,101+(1000*LOG(M$3)))</f>
        <v>0</v>
      </c>
    </row>
    <row r="5" spans="1:13" ht="12.75" customHeight="1">
      <c r="A5" s="48">
        <f>totaal!A4</f>
        <v>0</v>
      </c>
      <c r="B5" s="48">
        <f>totaal!B4</f>
        <v>0</v>
      </c>
      <c r="C5" s="48">
        <f>totaal!C4</f>
        <v>0</v>
      </c>
      <c r="D5" s="48">
        <f>totaal!D4</f>
        <v>0</v>
      </c>
      <c r="E5" s="48">
        <f>totaal!E4</f>
        <v>0</v>
      </c>
      <c r="F5" s="49">
        <f>IF('start 1'!$F4&gt;99990,IF('start 1'!$F4=99997,1,0),F$3+1-('start 1'!$J4))</f>
        <v>7</v>
      </c>
      <c r="G5" s="49">
        <f>IF('start 2'!$F4&gt;99990,IF('start 2'!$F4=99997,1,0),G$3+1-('start 2'!$J4))</f>
        <v>7</v>
      </c>
      <c r="H5" s="49">
        <f>IF('start 3'!$F4&gt;99990,IF('start 3'!$F4=99997,1,0),H$3+1-('start 3'!$J4))</f>
        <v>5</v>
      </c>
      <c r="I5" s="49">
        <f>IF('start 4'!$F4&gt;99990,IF('start 4'!$F4=99997,1,0),I$3+1-('start 4'!$J4))</f>
        <v>0</v>
      </c>
      <c r="J5" s="49">
        <f>IF('start 5'!$F4&gt;99990,IF('start 5'!$F4=99997,101,0),J$4-(1000*LOG('start 5'!$J4)))</f>
        <v>0</v>
      </c>
      <c r="K5" s="49">
        <f>IF('start 6'!$F4&gt;99990,IF('start 6'!$F4=99997,101,0),K$4-(1000*LOG('start 6'!$J4)))</f>
        <v>0</v>
      </c>
      <c r="L5" s="49">
        <f>IF('start 7'!$F4&gt;99990,IF('start 7'!$F4=99997,101,0),L$4-(1000*LOG('start 7'!$J4)))</f>
        <v>0</v>
      </c>
      <c r="M5" s="49">
        <f>IF('start 8'!$F4&gt;99990,IF('start 8'!$F4=99997,101,0),M$4-(1000*LOG('start 8'!$J4)))</f>
        <v>0</v>
      </c>
    </row>
    <row r="6" spans="1:13" ht="12.75" customHeight="1">
      <c r="A6" s="48">
        <f>totaal!A5</f>
        <v>0</v>
      </c>
      <c r="B6" s="48">
        <f>totaal!B5</f>
        <v>0</v>
      </c>
      <c r="C6" s="48">
        <f>totaal!C5</f>
        <v>0</v>
      </c>
      <c r="D6" s="48">
        <f>totaal!D5</f>
        <v>0</v>
      </c>
      <c r="E6" s="48">
        <f>totaal!E5</f>
        <v>0</v>
      </c>
      <c r="F6" s="49">
        <f>IF('start 1'!$F5&gt;99990,IF('start 1'!$F5=99997,1,0),F$3+1-('start 1'!$J5))</f>
        <v>1</v>
      </c>
      <c r="G6" s="49">
        <f>IF('start 2'!$F5&gt;99990,IF('start 2'!$F5=99997,1,0),G$3+1-('start 2'!$J5))</f>
        <v>1</v>
      </c>
      <c r="H6" s="49">
        <f>IF('start 3'!$F5&gt;99990,IF('start 3'!$F5=99997,1,0),H$3+1-('start 3'!$J5))</f>
        <v>0</v>
      </c>
      <c r="I6" s="49">
        <f>IF('start 4'!$F5&gt;99990,IF('start 4'!$F5=99997,1,0),I$3+1-('start 4'!$J5))</f>
        <v>0</v>
      </c>
      <c r="J6" s="49">
        <f>IF('start 5'!$F5&gt;99990,IF('start 5'!$F5=99997,101,0),J$4-(1000*LOG('start 5'!$J5)))</f>
        <v>0</v>
      </c>
      <c r="K6" s="49">
        <f>IF('start 6'!$F5&gt;99990,IF('start 6'!$F5=99997,101,0),K$4-(1000*LOG('start 6'!$J5)))</f>
        <v>0</v>
      </c>
      <c r="L6" s="49">
        <f>IF('start 7'!$F5&gt;99990,IF('start 7'!$F5=99997,101,0),L$4-(1000*LOG('start 7'!$J5)))</f>
        <v>0</v>
      </c>
      <c r="M6" s="49">
        <f>IF('start 8'!$F5&gt;99990,IF('start 8'!$F5=99997,101,0),M$4-(1000*LOG('start 8'!$J5)))</f>
        <v>0</v>
      </c>
    </row>
    <row r="7" spans="1:13" ht="12.75" customHeight="1">
      <c r="A7" s="48">
        <f>totaal!A6</f>
        <v>0</v>
      </c>
      <c r="B7" s="48">
        <f>totaal!B6</f>
        <v>0</v>
      </c>
      <c r="C7" s="48">
        <f>totaal!C6</f>
        <v>0</v>
      </c>
      <c r="D7" s="48">
        <f>totaal!D6</f>
        <v>0</v>
      </c>
      <c r="E7" s="48">
        <f>totaal!E6</f>
        <v>0</v>
      </c>
      <c r="F7" s="49">
        <f>IF('start 1'!$F6&gt;99990,IF('start 1'!$F6=99997,1,0),F$3+1-('start 1'!$J6))</f>
        <v>5</v>
      </c>
      <c r="G7" s="49">
        <f>IF('start 2'!$F6&gt;99990,IF('start 2'!$F6=99997,1,0),G$3+1-('start 2'!$J6))</f>
        <v>6</v>
      </c>
      <c r="H7" s="49">
        <f>IF('start 3'!$F6&gt;99990,IF('start 3'!$F6=99997,1,0),H$3+1-('start 3'!$J6))</f>
        <v>4</v>
      </c>
      <c r="I7" s="49">
        <f>IF('start 4'!$F6&gt;99990,IF('start 4'!$F6=99997,1,0),I$3+1-('start 4'!$J6))</f>
        <v>0</v>
      </c>
      <c r="J7" s="49">
        <f>IF('start 5'!$F6&gt;99990,IF('start 5'!$F6=99997,101,0),J$4-(1000*LOG('start 5'!$J6)))</f>
        <v>0</v>
      </c>
      <c r="K7" s="49">
        <f>IF('start 6'!$F6&gt;99990,IF('start 6'!$F6=99997,101,0),K$4-(1000*LOG('start 6'!$J6)))</f>
        <v>0</v>
      </c>
      <c r="L7" s="49">
        <f>IF('start 7'!$F6&gt;99990,IF('start 7'!$F6=99997,101,0),L$4-(1000*LOG('start 7'!$J6)))</f>
        <v>0</v>
      </c>
      <c r="M7" s="49">
        <f>IF('start 8'!$F6&gt;99990,IF('start 8'!$F6=99997,101,0),M$4-(1000*LOG('start 8'!$J6)))</f>
        <v>0</v>
      </c>
    </row>
    <row r="8" spans="1:13" ht="12.75" customHeight="1">
      <c r="A8" s="48">
        <f>totaal!A7</f>
        <v>0</v>
      </c>
      <c r="B8" s="48">
        <f>totaal!B7</f>
        <v>0</v>
      </c>
      <c r="C8" s="48">
        <f>totaal!C7</f>
        <v>0</v>
      </c>
      <c r="D8" s="48">
        <f>totaal!D7</f>
        <v>0</v>
      </c>
      <c r="E8" s="48">
        <f>totaal!E7</f>
        <v>0</v>
      </c>
      <c r="F8" s="49">
        <f>IF('start 1'!$F7&gt;99990,IF('start 1'!$F7=99997,1,0),F$3+1-('start 1'!$J7))</f>
        <v>8</v>
      </c>
      <c r="G8" s="49">
        <f>IF('start 2'!$F7&gt;99990,IF('start 2'!$F7=99997,1,0),G$3+1-('start 2'!$J7))</f>
        <v>9</v>
      </c>
      <c r="H8" s="49">
        <f>IF('start 3'!$F7&gt;99990,IF('start 3'!$F7=99997,1,0),H$3+1-('start 3'!$J7))</f>
        <v>6</v>
      </c>
      <c r="I8" s="49">
        <f>IF('start 4'!$F7&gt;99990,IF('start 4'!$F7=99997,1,0),I$3+1-('start 4'!$J7))</f>
        <v>0</v>
      </c>
      <c r="J8" s="49">
        <f>IF('start 5'!$F7&gt;99990,IF('start 5'!$F7=99997,101,0),J$4-(1000*LOG('start 5'!$J7)))</f>
        <v>0</v>
      </c>
      <c r="K8" s="49">
        <f>IF('start 6'!$F7&gt;99990,IF('start 6'!$F7=99997,101,0),K$4-(1000*LOG('start 6'!$J7)))</f>
        <v>0</v>
      </c>
      <c r="L8" s="49">
        <f>IF('start 7'!$F7&gt;99990,IF('start 7'!$F7=99997,101,0),L$4-(1000*LOG('start 7'!$J7)))</f>
        <v>0</v>
      </c>
      <c r="M8" s="49">
        <f>IF('start 8'!$F7&gt;99990,IF('start 8'!$F7=99997,101,0),M$4-(1000*LOG('start 8'!$J7)))</f>
        <v>0</v>
      </c>
    </row>
    <row r="9" spans="1:13" ht="12.75" customHeight="1">
      <c r="A9" s="48">
        <f>totaal!A8</f>
        <v>0</v>
      </c>
      <c r="B9" s="48">
        <f>totaal!B8</f>
        <v>0</v>
      </c>
      <c r="C9" s="48">
        <f>totaal!C8</f>
        <v>0</v>
      </c>
      <c r="D9" s="48">
        <f>totaal!D8</f>
        <v>0</v>
      </c>
      <c r="E9" s="48">
        <f>totaal!E8</f>
        <v>0</v>
      </c>
      <c r="F9" s="49">
        <f>IF('start 1'!$F8&gt;99990,IF('start 1'!$F8=99997,1,0),F$3+1-('start 1'!$J8))</f>
        <v>2</v>
      </c>
      <c r="G9" s="49">
        <f>IF('start 2'!$F8&gt;99990,IF('start 2'!$F8=99997,1,0),G$3+1-('start 2'!$J8))</f>
        <v>2</v>
      </c>
      <c r="H9" s="49">
        <f>IF('start 3'!$F8&gt;99990,IF('start 3'!$F8=99997,1,0),H$3+1-('start 3'!$J8))</f>
        <v>2</v>
      </c>
      <c r="I9" s="49">
        <f>IF('start 4'!$F8&gt;99990,IF('start 4'!$F8=99997,1,0),I$3+1-('start 4'!$J8))</f>
        <v>0</v>
      </c>
      <c r="J9" s="49">
        <f>IF('start 5'!$F8&gt;99990,IF('start 5'!$F8=99997,101,0),J$4-(1000*LOG('start 5'!$J8)))</f>
        <v>0</v>
      </c>
      <c r="K9" s="49">
        <f>IF('start 6'!$F8&gt;99990,IF('start 6'!$F8=99997,101,0),K$4-(1000*LOG('start 6'!$J8)))</f>
        <v>0</v>
      </c>
      <c r="L9" s="49">
        <f>IF('start 7'!$F8&gt;99990,IF('start 7'!$F8=99997,101,0),L$4-(1000*LOG('start 7'!$J8)))</f>
        <v>0</v>
      </c>
      <c r="M9" s="49">
        <f>IF('start 8'!$F8&gt;99990,IF('start 8'!$F8=99997,101,0),M$4-(1000*LOG('start 8'!$J8)))</f>
        <v>0</v>
      </c>
    </row>
    <row r="10" spans="1:13" ht="12.75" customHeight="1">
      <c r="A10" s="48">
        <f>totaal!A9</f>
        <v>0</v>
      </c>
      <c r="B10" s="48">
        <f>totaal!B9</f>
        <v>0</v>
      </c>
      <c r="C10" s="48">
        <f>totaal!C9</f>
        <v>0</v>
      </c>
      <c r="D10" s="48">
        <f>totaal!D9</f>
        <v>0</v>
      </c>
      <c r="E10" s="48">
        <f>totaal!E9</f>
        <v>0</v>
      </c>
      <c r="F10" s="49">
        <f>IF('start 1'!$F9&gt;99990,IF('start 1'!$F9=99997,1,0),F$3+1-('start 1'!$J9))</f>
        <v>4</v>
      </c>
      <c r="G10" s="49">
        <f>IF('start 2'!$F9&gt;99990,IF('start 2'!$F9=99997,1,0),G$3+1-('start 2'!$J9))</f>
        <v>5</v>
      </c>
      <c r="H10" s="49">
        <f>IF('start 3'!$F9&gt;99990,IF('start 3'!$F9=99997,1,0),H$3+1-('start 3'!$J9))</f>
        <v>3</v>
      </c>
      <c r="I10" s="49">
        <f>IF('start 4'!$F9&gt;99990,IF('start 4'!$F9=99997,1,0),I$3+1-('start 4'!$J9))</f>
        <v>0</v>
      </c>
      <c r="J10" s="49">
        <f>IF('start 5'!$F9&gt;99990,IF('start 5'!$F9=99997,101,0),J$4-(1000*LOG('start 5'!$J9)))</f>
        <v>0</v>
      </c>
      <c r="K10" s="49">
        <f>IF('start 6'!$F9&gt;99990,IF('start 6'!$F9=99997,101,0),K$4-(1000*LOG('start 6'!$J9)))</f>
        <v>0</v>
      </c>
      <c r="L10" s="49">
        <f>IF('start 7'!$F9&gt;99990,IF('start 7'!$F9=99997,101,0),L$4-(1000*LOG('start 7'!$J9)))</f>
        <v>0</v>
      </c>
      <c r="M10" s="49">
        <f>IF('start 8'!$F9&gt;99990,IF('start 8'!$F9=99997,101,0),M$4-(1000*LOG('start 8'!$J9)))</f>
        <v>0</v>
      </c>
    </row>
    <row r="11" spans="1:13" ht="12.75" customHeight="1">
      <c r="A11" s="48">
        <f>totaal!A10</f>
        <v>0</v>
      </c>
      <c r="B11" s="48">
        <f>totaal!B10</f>
        <v>0</v>
      </c>
      <c r="C11" s="48">
        <f>totaal!C10</f>
        <v>0</v>
      </c>
      <c r="D11" s="48">
        <f>totaal!D10</f>
        <v>0</v>
      </c>
      <c r="E11" s="48">
        <f>totaal!E10</f>
        <v>0</v>
      </c>
      <c r="F11" s="49">
        <f>IF('start 1'!$F10&gt;99990,IF('start 1'!$F10=99997,1,0),F$3+1-('start 1'!$J10))</f>
        <v>3</v>
      </c>
      <c r="G11" s="49">
        <f>IF('start 2'!$F10&gt;99990,IF('start 2'!$F10=99997,1,0),G$3+1-('start 2'!$J10))</f>
        <v>4</v>
      </c>
      <c r="H11" s="49">
        <f>IF('start 3'!$F10&gt;99990,IF('start 3'!$F10=99997,1,0),H$3+1-('start 3'!$J10))</f>
        <v>0</v>
      </c>
      <c r="I11" s="49">
        <f>IF('start 4'!$F10&gt;99990,IF('start 4'!$F10=99997,1,0),I$3+1-('start 4'!$J10))</f>
        <v>0</v>
      </c>
      <c r="J11" s="49">
        <f>IF('start 5'!$F10&gt;99990,IF('start 5'!$F10=99997,101,0),J$4-(1000*LOG('start 5'!$J10)))</f>
        <v>0</v>
      </c>
      <c r="K11" s="49">
        <f>IF('start 6'!$F10&gt;99990,IF('start 6'!$F10=99997,101,0),K$4-(1000*LOG('start 6'!$J10)))</f>
        <v>0</v>
      </c>
      <c r="L11" s="49">
        <f>IF('start 7'!$F10&gt;99990,IF('start 7'!$F10=99997,101,0),L$4-(1000*LOG('start 7'!$J10)))</f>
        <v>0</v>
      </c>
      <c r="M11" s="49">
        <f>IF('start 8'!$F10&gt;99990,IF('start 8'!$F10=99997,101,0),M$4-(1000*LOG('start 8'!$J10)))</f>
        <v>0</v>
      </c>
    </row>
    <row r="12" spans="1:13" ht="12.75" customHeight="1">
      <c r="A12" s="48">
        <f>totaal!A11</f>
        <v>0</v>
      </c>
      <c r="B12" s="48">
        <f>totaal!B11</f>
        <v>0</v>
      </c>
      <c r="C12" s="48">
        <f>totaal!C11</f>
        <v>0</v>
      </c>
      <c r="D12" s="48">
        <f>totaal!D11</f>
        <v>0</v>
      </c>
      <c r="E12" s="48">
        <f>totaal!E11</f>
        <v>0</v>
      </c>
      <c r="F12" s="49">
        <f>IF('start 1'!$F11&gt;99990,IF('start 1'!$F11=99997,1,0),F$3+1-('start 1'!$J11))</f>
        <v>0</v>
      </c>
      <c r="G12" s="49">
        <f>IF('start 2'!$F11&gt;99990,IF('start 2'!$F11=99997,1,0),G$3+1-('start 2'!$J11))</f>
        <v>3</v>
      </c>
      <c r="H12" s="49">
        <f>IF('start 3'!$F11&gt;99990,IF('start 3'!$F11=99997,1,0),H$3+1-('start 3'!$J11))</f>
        <v>1</v>
      </c>
      <c r="I12" s="49">
        <f>IF('start 4'!$F11&gt;99990,IF('start 4'!$F11=99997,1,0),I$3+1-('start 4'!$J11))</f>
        <v>0</v>
      </c>
      <c r="J12" s="49">
        <f>IF('start 5'!$F11&gt;99990,IF('start 5'!$F11=99997,101,0),J$4-(1000*LOG('start 5'!$J11)))</f>
        <v>0</v>
      </c>
      <c r="K12" s="49">
        <f>IF('start 6'!$F11&gt;99990,IF('start 6'!$F11=99997,101,0),K$4-(1000*LOG('start 6'!$J11)))</f>
        <v>0</v>
      </c>
      <c r="L12" s="49">
        <f>IF('start 7'!$F11&gt;99990,IF('start 7'!$F11=99997,101,0),L$4-(1000*LOG('start 7'!$J11)))</f>
        <v>0</v>
      </c>
      <c r="M12" s="49">
        <f>IF('start 8'!$F11&gt;99990,IF('start 8'!$F11=99997,101,0),M$4-(1000*LOG('start 8'!$J11)))</f>
        <v>0</v>
      </c>
    </row>
    <row r="13" spans="1:13" ht="12.75" customHeight="1">
      <c r="A13" s="48">
        <f>totaal!A12</f>
        <v>0</v>
      </c>
      <c r="B13" s="48">
        <f>totaal!B12</f>
        <v>0</v>
      </c>
      <c r="C13" s="48">
        <f>totaal!C12</f>
        <v>0</v>
      </c>
      <c r="D13" s="48">
        <f>totaal!D12</f>
        <v>0</v>
      </c>
      <c r="E13" s="48">
        <f>totaal!E12</f>
        <v>0</v>
      </c>
      <c r="F13" s="49">
        <f>IF('start 1'!$F12&gt;99990,IF('start 1'!$F12=99997,1,0),F$3+1-('start 1'!$J12))</f>
        <v>0</v>
      </c>
      <c r="G13" s="49">
        <f>IF('start 2'!$F12&gt;99990,IF('start 2'!$F12=99997,1,0),G$3+1-('start 2'!$J12))</f>
        <v>0</v>
      </c>
      <c r="H13" s="49">
        <f>IF('start 3'!$F12&gt;99990,IF('start 3'!$F12=99997,1,0),H$3-('start 3'!$J12))</f>
        <v>0</v>
      </c>
      <c r="I13" s="49">
        <f>IF('start 4'!$F12&gt;99990,IF('start 4'!$F12=99997,1,0),I$3+1-('start 4'!$J12))</f>
        <v>0</v>
      </c>
      <c r="J13" s="49">
        <f>IF('start 5'!$F12&gt;99990,IF('start 5'!$F12=99997,101,0),J$4-(1000*LOG('start 5'!$J12)))</f>
        <v>0</v>
      </c>
      <c r="K13" s="49">
        <f>IF('start 6'!$F12&gt;99990,IF('start 6'!$F12=99997,101,0),K$4-(1000*LOG('start 6'!$J12)))</f>
        <v>0</v>
      </c>
      <c r="L13" s="49">
        <f>IF('start 7'!$F12&gt;99990,IF('start 7'!$F12=99997,101,0),L$4-(1000*LOG('start 7'!$J12)))</f>
        <v>0</v>
      </c>
      <c r="M13" s="49">
        <f>IF('start 8'!$F12&gt;99990,IF('start 8'!$F12=99997,101,0),M$4-(1000*LOG('start 8'!$J12)))</f>
        <v>0</v>
      </c>
    </row>
    <row r="14" spans="1:13" ht="12.75" customHeight="1">
      <c r="A14" s="48">
        <f>totaal!A13</f>
        <v>0</v>
      </c>
      <c r="B14" s="48">
        <f>totaal!B13</f>
        <v>0</v>
      </c>
      <c r="C14" s="48">
        <f>totaal!C13</f>
        <v>0</v>
      </c>
      <c r="D14" s="48">
        <f>totaal!D13</f>
        <v>0</v>
      </c>
      <c r="E14" s="48">
        <f>totaal!E13</f>
        <v>0</v>
      </c>
      <c r="F14" s="49">
        <f>IF('start 1'!$F13&gt;99990,IF('start 1'!$F13=99997,1,0),F$3+1-('start 1'!$J13))</f>
        <v>9</v>
      </c>
      <c r="G14" s="49">
        <f>IF('start 2'!$F13&gt;99990,IF('start 2'!$F13=99997,1,0),G$3+1-('start 2'!$J13))</f>
        <v>10</v>
      </c>
      <c r="H14" s="49">
        <f>IF('start 3'!$F13&gt;99990,IF('start 3'!$F13=99997,1,0),H$3-('start 3'!$J13))</f>
        <v>7</v>
      </c>
      <c r="I14" s="49">
        <f>IF('start 4'!$F13&gt;99990,IF('start 4'!$F13=99997,1,0),I$3+1-('start 4'!$J13))</f>
        <v>0</v>
      </c>
      <c r="J14" s="49">
        <f>IF('start 5'!$F13&gt;99990,IF('start 5'!$F13=99997,101,0),J$4-(1000*LOG('start 5'!$J13)))</f>
        <v>0</v>
      </c>
      <c r="K14" s="49">
        <f>IF('start 6'!$F13&gt;99990,IF('start 6'!$F13=99997,101,0),K$4-(1000*LOG('start 6'!$J13)))</f>
        <v>0</v>
      </c>
      <c r="L14" s="49">
        <f>IF('start 7'!$F13&gt;99990,IF('start 7'!$F13=99997,101,0),L$4-(1000*LOG('start 7'!$J13)))</f>
        <v>0</v>
      </c>
      <c r="M14" s="49">
        <f>IF('start 8'!$F13&gt;99990,IF('start 8'!$F13=99997,101,0),M$4-(1000*LOG('start 8'!$J13)))</f>
        <v>0</v>
      </c>
    </row>
    <row r="15" spans="1:13" ht="12.75" customHeight="1">
      <c r="A15" s="48">
        <f>totaal!A14</f>
        <v>0</v>
      </c>
      <c r="B15" s="48">
        <f>totaal!B14</f>
        <v>0</v>
      </c>
      <c r="C15" s="48">
        <f>totaal!C14</f>
        <v>0</v>
      </c>
      <c r="D15" s="48">
        <f>totaal!D14</f>
        <v>0</v>
      </c>
      <c r="E15" s="48">
        <f>totaal!E14</f>
        <v>0</v>
      </c>
      <c r="F15" s="49">
        <f>IF('start 1'!$F14&gt;99990,IF('start 1'!$F14=99997,1,0),F$3+1-('start 1'!$J14))</f>
        <v>6</v>
      </c>
      <c r="G15" s="49">
        <f>IF('start 2'!$F14&gt;99990,IF('start 2'!$F14=99997,1,0),G$3+1-('start 2'!$J14))</f>
        <v>8</v>
      </c>
      <c r="H15" s="49">
        <f>IF('start 3'!$F14&gt;99990,IF('start 3'!$F14=99997,1,0),H$3-('start 3'!$J14))</f>
        <v>6</v>
      </c>
      <c r="I15" s="49">
        <f>IF('start 4'!$F14&gt;99990,IF('start 4'!$F14=99997,1,0),I$3+1-('start 4'!$J14))</f>
        <v>0</v>
      </c>
      <c r="J15" s="49">
        <f>IF('start 5'!$F14&gt;99990,IF('start 5'!$F14=99997,101,0),J$4-(1000*LOG('start 5'!$J14)))</f>
        <v>0</v>
      </c>
      <c r="K15" s="49">
        <f>IF('start 6'!$F14&gt;99990,IF('start 6'!$F14=99997,101,0),K$4-(1000*LOG('start 6'!$J14)))</f>
        <v>0</v>
      </c>
      <c r="L15" s="49">
        <f>IF('start 7'!$F14&gt;99990,IF('start 7'!$F14=99997,101,0),L$4-(1000*LOG('start 7'!$J14)))</f>
        <v>0</v>
      </c>
      <c r="M15" s="49">
        <f>IF('start 8'!$F14&gt;99990,IF('start 8'!$F14=99997,101,0),M$4-(1000*LOG('start 8'!$J14)))</f>
        <v>0</v>
      </c>
    </row>
    <row r="16" spans="1:13" ht="12.75" customHeight="1">
      <c r="A16" s="48">
        <f>totaal!A15</f>
        <v>0</v>
      </c>
      <c r="B16" s="48">
        <f>totaal!B15</f>
        <v>0</v>
      </c>
      <c r="C16" s="48">
        <f>totaal!C15</f>
        <v>0</v>
      </c>
      <c r="D16" s="48">
        <f>totaal!D15</f>
        <v>0</v>
      </c>
      <c r="E16" s="48">
        <f>totaal!E15</f>
        <v>0</v>
      </c>
      <c r="F16" s="49">
        <f>IF('start 1'!$F15&gt;99990,IF('start 1'!$F15=99997,1,0),F$3+1-('start 1'!$J15))</f>
        <v>0</v>
      </c>
      <c r="G16" s="49">
        <f>IF('start 2'!$F15&gt;99990,IF('start 2'!$F15=99997,1,0),G$3+1-('start 2'!$J15))</f>
        <v>0</v>
      </c>
      <c r="H16" s="49">
        <f>IF('start 3'!$F15&gt;99990,IF('start 3'!$F15=99997,1,0),H$3-('start 3'!$J15))</f>
        <v>0</v>
      </c>
      <c r="I16" s="49">
        <f>IF('start 4'!$F15&gt;99990,IF('start 4'!$F15=99997,1,0),I$3+1-('start 4'!$J15))</f>
        <v>0</v>
      </c>
      <c r="J16" s="49">
        <f>IF('start 5'!$F15&gt;99990,IF('start 5'!$F15=99997,101,0),J$4-(1000*LOG('start 5'!$J15)))</f>
        <v>0</v>
      </c>
      <c r="K16" s="49">
        <f>IF('start 6'!$F15&gt;99990,IF('start 6'!$F15=99997,101,0),K$4-(1000*LOG('start 6'!$J15)))</f>
        <v>0</v>
      </c>
      <c r="L16" s="49">
        <f>IF('start 7'!$F15&gt;99990,IF('start 7'!$F15=99997,101,0),L$4-(1000*LOG('start 7'!$J15)))</f>
        <v>0</v>
      </c>
      <c r="M16" s="49">
        <f>IF('start 8'!$F15&gt;99990,IF('start 8'!$F15=99997,101,0),M$4-(1000*LOG('start 8'!$J15)))</f>
        <v>0</v>
      </c>
    </row>
    <row r="17" spans="1:13" ht="12.75" customHeight="1">
      <c r="A17" s="48">
        <f>totaal!A16</f>
        <v>0</v>
      </c>
      <c r="B17" s="48">
        <f>totaal!B16</f>
        <v>0</v>
      </c>
      <c r="C17" s="48">
        <f>totaal!C16</f>
        <v>0</v>
      </c>
      <c r="D17" s="48">
        <f>totaal!D16</f>
        <v>0</v>
      </c>
      <c r="E17" s="48">
        <f>totaal!E16</f>
        <v>0</v>
      </c>
      <c r="F17" s="49">
        <f>IF('start 1'!$F16&gt;99990,IF('start 1'!$F16=99997,1,0),F$3+1-('start 1'!$J16))</f>
        <v>0</v>
      </c>
      <c r="G17" s="49">
        <f>IF('start 2'!$F16&gt;99990,IF('start 2'!$F16=99997,1,0),G$3+1-('start 2'!$J16))</f>
        <v>0</v>
      </c>
      <c r="H17" s="49">
        <f>IF('start 3'!$F16&gt;99990,IF('start 3'!$F16=99997,1,0),H$3-('start 3'!$J16))</f>
        <v>0</v>
      </c>
      <c r="I17" s="49">
        <f>IF('start 4'!$F16&gt;99990,IF('start 4'!$F16=99997,1,0),I$3+1-('start 4'!$J16))</f>
        <v>0</v>
      </c>
      <c r="J17" s="49">
        <f>IF('start 5'!$F16&gt;99990,IF('start 5'!$F16=99997,101,0),J$4-(1000*LOG('start 5'!$J16)))</f>
        <v>0</v>
      </c>
      <c r="K17" s="49">
        <f>IF('start 6'!$F16&gt;99990,IF('start 6'!$F16=99997,101,0),K$4-(1000*LOG('start 6'!$J16)))</f>
        <v>0</v>
      </c>
      <c r="L17" s="49">
        <f>IF('start 7'!$F16&gt;99990,IF('start 7'!$F16=99997,101,0),L$4-(1000*LOG('start 7'!$J16)))</f>
        <v>0</v>
      </c>
      <c r="M17" s="49">
        <f>IF('start 8'!$F16&gt;99990,IF('start 8'!$F16=99997,101,0),M$4-(1000*LOG('start 8'!$J16)))</f>
        <v>0</v>
      </c>
    </row>
    <row r="18" spans="1:13" ht="12.75" customHeight="1">
      <c r="A18" s="48">
        <f>totaal!A17</f>
        <v>0</v>
      </c>
      <c r="B18" s="48">
        <f>totaal!B17</f>
        <v>0</v>
      </c>
      <c r="C18" s="48">
        <f>totaal!C17</f>
        <v>0</v>
      </c>
      <c r="D18" s="48">
        <f>totaal!D17</f>
        <v>0</v>
      </c>
      <c r="E18" s="48">
        <f>totaal!E17</f>
        <v>0</v>
      </c>
      <c r="F18" s="49">
        <f>IF('start 1'!$F17&gt;99990,IF('start 1'!$F17=99997,1,0),F$3+1-('start 1'!$J17))</f>
        <v>0</v>
      </c>
      <c r="G18" s="49">
        <f>IF('start 2'!$F17&gt;99990,IF('start 2'!$F17=99997,1,0),G$3+1-('start 2'!$J17))</f>
        <v>0</v>
      </c>
      <c r="H18" s="49">
        <f>IF('start 3'!$F17&gt;99990,IF('start 3'!$F17=99997,1,0),H$3-('start 3'!$J17))</f>
        <v>0</v>
      </c>
      <c r="I18" s="49">
        <f>IF('start 4'!$F17&gt;99990,IF('start 4'!$F17=99997,1,0),I$3+1-('start 4'!$J17))</f>
        <v>0</v>
      </c>
      <c r="J18" s="49">
        <f>IF('start 5'!$F17&gt;99990,IF('start 5'!$F17=99997,101,0),J$4-(1000*LOG('start 5'!$J17)))</f>
        <v>0</v>
      </c>
      <c r="K18" s="49">
        <f>IF('start 6'!$F17&gt;99990,IF('start 6'!$F17=99997,101,0),K$4-(1000*LOG('start 6'!$J17)))</f>
        <v>0</v>
      </c>
      <c r="L18" s="49">
        <f>IF('start 7'!$F17&gt;99990,IF('start 7'!$F17=99997,101,0),L$4-(1000*LOG('start 7'!$J17)))</f>
        <v>0</v>
      </c>
      <c r="M18" s="49">
        <f>IF('start 8'!$F17&gt;99990,IF('start 8'!$F17=99997,101,0),M$4-(1000*LOG('start 8'!$J17)))</f>
        <v>0</v>
      </c>
    </row>
    <row r="19" spans="1:13" ht="12.75" customHeight="1">
      <c r="A19" s="48">
        <f>totaal!A18</f>
        <v>0</v>
      </c>
      <c r="B19" s="48">
        <f>totaal!B18</f>
        <v>0</v>
      </c>
      <c r="C19" s="48">
        <f>totaal!C18</f>
        <v>0</v>
      </c>
      <c r="D19" s="48">
        <f>totaal!D18</f>
        <v>0</v>
      </c>
      <c r="E19" s="48">
        <f>totaal!E18</f>
        <v>0</v>
      </c>
      <c r="F19" s="49">
        <f>IF('start 1'!$F18&gt;99990,IF('start 1'!$F18=99997,1,0),F$3+1-('start 1'!$J18))</f>
        <v>0</v>
      </c>
      <c r="G19" s="49">
        <f>IF('start 2'!$F18&gt;99990,IF('start 2'!$F18=99997,1,0),G$3+1-('start 2'!$J18))</f>
        <v>0</v>
      </c>
      <c r="H19" s="49">
        <f>IF('start 3'!$F18&gt;99990,IF('start 3'!$F18=99997,1,0),H$3-('start 3'!$J18))</f>
        <v>0</v>
      </c>
      <c r="I19" s="49">
        <f>IF('start 4'!$F18&gt;99990,IF('start 4'!$F18=99997,1,0),I$3+1-('start 4'!$J18))</f>
        <v>0</v>
      </c>
      <c r="J19" s="49">
        <f>IF('start 5'!$F18&gt;99990,IF('start 5'!$F18=99997,101,0),J$4-(1000*LOG('start 5'!$J18)))</f>
        <v>0</v>
      </c>
      <c r="K19" s="49">
        <f>IF('start 6'!$F18&gt;99990,IF('start 6'!$F18=99997,101,0),K$4-(1000*LOG('start 6'!$J18)))</f>
        <v>0</v>
      </c>
      <c r="L19" s="49">
        <f>IF('start 7'!$F18&gt;99990,IF('start 7'!$F18=99997,101,0),L$4-(1000*LOG('start 7'!$J18)))</f>
        <v>0</v>
      </c>
      <c r="M19" s="49">
        <f>IF('start 8'!$F18&gt;99990,IF('start 8'!$F18=99997,101,0),M$4-(1000*LOG('start 8'!$J18)))</f>
        <v>0</v>
      </c>
    </row>
    <row r="20" spans="1:13" ht="12.75" customHeight="1">
      <c r="A20" s="48">
        <f>totaal!A19</f>
        <v>0</v>
      </c>
      <c r="B20" s="48">
        <f>totaal!B19</f>
        <v>0</v>
      </c>
      <c r="C20" s="48">
        <f>totaal!C19</f>
        <v>0</v>
      </c>
      <c r="D20" s="48">
        <f>totaal!D19</f>
        <v>0</v>
      </c>
      <c r="E20" s="48">
        <f>totaal!E19</f>
        <v>0</v>
      </c>
      <c r="F20" s="49">
        <f>IF('start 1'!$F19&gt;99990,IF('start 1'!$F19=99997,1,0),F$3+1-('start 1'!$J19))</f>
        <v>0</v>
      </c>
      <c r="G20" s="49">
        <f>IF('start 2'!$F19&gt;99990,IF('start 2'!$F19=99997,1,0),G$3+1-('start 2'!$J19))</f>
        <v>0</v>
      </c>
      <c r="H20" s="49">
        <f>IF('start 3'!$F19&gt;99990,IF('start 3'!$F19=99997,1,0),H$3-('start 3'!$J19))</f>
        <v>0</v>
      </c>
      <c r="I20" s="49">
        <f>IF('start 4'!$F19&gt;99990,IF('start 4'!$F19=99997,1,0),I$3+1-('start 4'!$J19))</f>
        <v>0</v>
      </c>
      <c r="J20" s="49">
        <f>IF('start 5'!$F19&gt;99990,IF('start 5'!$F19=99997,101,0),J$4-(1000*LOG('start 5'!$J19)))</f>
        <v>0</v>
      </c>
      <c r="K20" s="49">
        <f>IF('start 6'!$F19&gt;99990,IF('start 6'!$F19=99997,101,0),K$4-(1000*LOG('start 6'!$J19)))</f>
        <v>0</v>
      </c>
      <c r="L20" s="49">
        <f>IF('start 7'!$F19&gt;99990,IF('start 7'!$F19=99997,101,0),L$4-(1000*LOG('start 7'!$J19)))</f>
        <v>0</v>
      </c>
      <c r="M20" s="49">
        <f>IF('start 8'!$F19&gt;99990,IF('start 8'!$F19=99997,101,0),M$4-(1000*LOG('start 8'!$J19)))</f>
        <v>0</v>
      </c>
    </row>
    <row r="21" spans="1:13" ht="12.75" customHeight="1">
      <c r="A21" s="48">
        <f>totaal!A20</f>
        <v>0</v>
      </c>
      <c r="B21" s="48">
        <f>totaal!B20</f>
        <v>0</v>
      </c>
      <c r="C21" s="48">
        <f>totaal!C20</f>
        <v>0</v>
      </c>
      <c r="D21" s="48">
        <f>totaal!D20</f>
        <v>0</v>
      </c>
      <c r="E21" s="48">
        <f>totaal!E20</f>
        <v>0</v>
      </c>
      <c r="F21" s="49">
        <f>IF('start 1'!$F20&gt;99990,IF('start 1'!$F20=99997,1,0),F$3+1-('start 1'!$J20))</f>
        <v>0</v>
      </c>
      <c r="G21" s="49">
        <f>IF('start 2'!$F20&gt;99990,IF('start 2'!$F20=99997,1,0),G$3+1-('start 2'!$J20))</f>
        <v>0</v>
      </c>
      <c r="H21" s="49">
        <f>IF('start 3'!$F20&gt;99990,IF('start 3'!$F20=99997,1,0),H$3-('start 3'!$J20))</f>
        <v>0</v>
      </c>
      <c r="I21" s="49">
        <f>IF('start 4'!$F20&gt;99990,IF('start 4'!$F20=99997,1,0),I$3+1-('start 4'!$J20))</f>
        <v>0</v>
      </c>
      <c r="J21" s="49">
        <f>IF('start 5'!$F20&gt;99990,IF('start 5'!$F20=99997,101,0),J$4-(1000*LOG('start 5'!$J20)))</f>
        <v>0</v>
      </c>
      <c r="K21" s="49">
        <f>IF('start 6'!$F20&gt;99990,IF('start 6'!$F20=99997,101,0),K$4-(1000*LOG('start 6'!$J20)))</f>
        <v>0</v>
      </c>
      <c r="L21" s="49">
        <f>IF('start 7'!$F20&gt;99990,IF('start 7'!$F20=99997,101,0),L$4-(1000*LOG('start 7'!$J20)))</f>
        <v>0</v>
      </c>
      <c r="M21" s="49">
        <f>IF('start 8'!$F20&gt;99990,IF('start 8'!$F20=99997,101,0),M$4-(1000*LOG('start 8'!$J20)))</f>
        <v>0</v>
      </c>
    </row>
    <row r="22" spans="1:13" ht="12.75" customHeight="1">
      <c r="A22" s="48">
        <f>totaal!A21</f>
        <v>0</v>
      </c>
      <c r="B22" s="48">
        <f>totaal!B21</f>
        <v>0</v>
      </c>
      <c r="C22" s="48">
        <f>totaal!C21</f>
        <v>0</v>
      </c>
      <c r="D22" s="48">
        <f>totaal!D21</f>
        <v>0</v>
      </c>
      <c r="E22" s="48">
        <f>totaal!E21</f>
        <v>0</v>
      </c>
      <c r="F22" s="49">
        <f>IF('start 1'!$F21&gt;99990,IF('start 1'!$F21=99997,1,0),F$3+1-('start 1'!$J21))</f>
        <v>0</v>
      </c>
      <c r="G22" s="49">
        <f>IF('start 2'!$F21&gt;99990,IF('start 2'!$F21=99997,1,0),G$3+1-('start 2'!$J21))</f>
        <v>0</v>
      </c>
      <c r="H22" s="49">
        <f>IF('start 3'!$F21&gt;99990,IF('start 3'!$F21=99997,1,0),H$3-('start 3'!$J21))</f>
        <v>0</v>
      </c>
      <c r="I22" s="49">
        <f>IF('start 4'!$F21&gt;99990,IF('start 4'!$F21=99997,1,0),I$3+1-('start 4'!$J21))</f>
        <v>0</v>
      </c>
      <c r="J22" s="49">
        <f>IF('start 5'!$F21&gt;99990,IF('start 5'!$F21=99997,101,0),J$4-(1000*LOG('start 5'!$J21)))</f>
        <v>0</v>
      </c>
      <c r="K22" s="49">
        <f>IF('start 6'!$F21&gt;99990,IF('start 6'!$F21=99997,101,0),K$4-(1000*LOG('start 6'!$J21)))</f>
        <v>0</v>
      </c>
      <c r="L22" s="49">
        <f>IF('start 7'!$F21&gt;99990,IF('start 7'!$F21=99997,101,0),L$4-(1000*LOG('start 7'!$J21)))</f>
        <v>0</v>
      </c>
      <c r="M22" s="49">
        <f>IF('start 8'!$F21&gt;99990,IF('start 8'!$F21=99997,101,0),M$4-(1000*LOG('start 8'!$J21)))</f>
        <v>0</v>
      </c>
    </row>
    <row r="23" spans="1:13" s="29" customFormat="1" ht="12.75" customHeight="1">
      <c r="A23" s="43">
        <f>totaal!A22</f>
        <v>0</v>
      </c>
      <c r="B23" s="43"/>
      <c r="C23" s="43"/>
      <c r="D23" s="43"/>
      <c r="E23" s="43"/>
      <c r="F23" s="64">
        <f>'start 1'!C22</f>
        <v>1</v>
      </c>
      <c r="G23" s="64">
        <f>'start 2'!C22</f>
        <v>2</v>
      </c>
      <c r="H23" s="64">
        <f>'start 3'!C22</f>
        <v>1</v>
      </c>
      <c r="I23" s="64">
        <f>COUNTIF('start 4'!$F23:$F40,"&lt;99998")</f>
        <v>0</v>
      </c>
      <c r="J23" s="64">
        <f>COUNTIF('start 5'!$F23:$F40,"&lt;99998")</f>
        <v>0</v>
      </c>
      <c r="K23" s="64">
        <f>COUNTIF('start 6'!$F23:$F40,"&lt;99998")</f>
        <v>0</v>
      </c>
      <c r="L23" s="64">
        <f>COUNTIF('start 7'!$F23:$F40,"&lt;99998")</f>
        <v>0</v>
      </c>
      <c r="M23" s="64">
        <f>COUNTIF('start 8'!$F23:$F40,"&lt;99998")</f>
        <v>0</v>
      </c>
    </row>
    <row r="24" spans="1:13" s="29" customFormat="1" ht="12.75" customHeight="1" hidden="1">
      <c r="A24" s="65" t="s">
        <v>56</v>
      </c>
      <c r="B24" s="66"/>
      <c r="C24" s="66"/>
      <c r="D24" s="66"/>
      <c r="E24" s="66"/>
      <c r="F24" s="67">
        <f>IF(F$23=0,0,101+(1000*LOG(F$23)))</f>
        <v>101</v>
      </c>
      <c r="G24" s="67">
        <f>IF(G$23=0,0,101+(1000*LOG(G$23)))</f>
        <v>402.02999566398114</v>
      </c>
      <c r="H24" s="67">
        <f>IF(H$23=0,0,101+(1000*LOG(H$23)))</f>
        <v>101</v>
      </c>
      <c r="I24" s="67">
        <f>IF(I$23=0,0,101+(1000*LOG(I$23)))</f>
        <v>0</v>
      </c>
      <c r="J24" s="67">
        <f>IF(J$23=0,0,101+(1000*LOG(J$23)))</f>
        <v>0</v>
      </c>
      <c r="K24" s="67">
        <f>IF(K$23=0,0,101+(1000*LOG(K$23)))</f>
        <v>0</v>
      </c>
      <c r="L24" s="67">
        <f>IF(L$23=0,0,101+(1000*LOG(L$23)))</f>
        <v>0</v>
      </c>
      <c r="M24" s="67">
        <f>IF(M$23=0,0,101+(1000*LOG(M$23)))</f>
        <v>0</v>
      </c>
    </row>
    <row r="25" spans="1:13" ht="12.75" customHeight="1">
      <c r="A25" s="48">
        <f>totaal!A23</f>
        <v>0</v>
      </c>
      <c r="B25" s="48">
        <f>totaal!B23</f>
        <v>0</v>
      </c>
      <c r="C25" s="48">
        <f>totaal!C23</f>
        <v>0</v>
      </c>
      <c r="D25" s="48">
        <f>totaal!D23</f>
        <v>0</v>
      </c>
      <c r="E25" s="48">
        <f>totaal!E24</f>
        <v>0</v>
      </c>
      <c r="F25" s="49">
        <f>IF('start 1'!$F23&gt;99990,IF('start 1'!$F23=99997,1,0),F$23+1-('start 1'!$J23))</f>
        <v>1</v>
      </c>
      <c r="G25" s="49">
        <f>IF('start 2'!$F23&gt;99990,IF('start 2'!$F23=99997,1,0),G$23+1-('start 2'!$J23))</f>
        <v>2</v>
      </c>
      <c r="H25" s="49">
        <f>IF('start 3'!$F23&gt;99990,IF('start 3'!$F23=99997,1,0),H$23+1-('start 3'!$J23))</f>
        <v>0</v>
      </c>
      <c r="I25" s="49">
        <f>IF('start 4'!$F23&gt;99990,IF('start 4'!$F23=99997,1,0),I$23+1-('start 4'!$J23))</f>
        <v>0</v>
      </c>
      <c r="J25" s="49">
        <f>IF('start 5'!$F23&gt;99990,IF('start 5'!$F23=99997,101,0),J$24-(1000*LOG('start 5'!$J23)))</f>
        <v>0</v>
      </c>
      <c r="K25" s="49">
        <f>IF('start 6'!$F23&gt;99990,IF('start 6'!$F23=99997,101,0),K$24-(1000*LOG('start 6'!$J23)))</f>
        <v>0</v>
      </c>
      <c r="L25" s="49">
        <f>IF('start 7'!$F23&gt;99990,IF('start 7'!$F23=99997,101,0),L$24-(1000*LOG('start 7'!$J23)))</f>
        <v>0</v>
      </c>
      <c r="M25" s="49">
        <f>IF('start 8'!$F23&gt;99990,IF('start 8'!$F23=99997,101,0),M$24-(1000*LOG('start 8'!$J23)))</f>
        <v>0</v>
      </c>
    </row>
    <row r="26" spans="1:13" ht="12.75" customHeight="1">
      <c r="A26" s="48">
        <f>totaal!A24</f>
        <v>0</v>
      </c>
      <c r="B26" s="48">
        <f>totaal!B24</f>
        <v>0</v>
      </c>
      <c r="C26" s="48">
        <f>totaal!C24</f>
        <v>0</v>
      </c>
      <c r="D26" s="48">
        <f>totaal!D24</f>
        <v>0</v>
      </c>
      <c r="E26" s="48">
        <f>totaal!E25</f>
        <v>0</v>
      </c>
      <c r="F26" s="49">
        <f>IF('start 1'!$F24&gt;99990,IF('start 1'!$F24=99997,1,0),F$23+1-('start 1'!$J24))</f>
        <v>0</v>
      </c>
      <c r="G26" s="49">
        <f>IF('start 2'!$F24&gt;99990,IF('start 2'!$F24=99997,1,0),G$23+1-('start 2'!$J24))</f>
        <v>1</v>
      </c>
      <c r="H26" s="49">
        <f>IF('start 3'!$F24&gt;99990,IF('start 3'!$F24=99997,1,0),H$23+1-('start 3'!$J24))</f>
        <v>1</v>
      </c>
      <c r="I26" s="49">
        <f>IF('start 4'!$F24&gt;99990,IF('start 4'!$F24=99997,1,0),I$23+1-('start 4'!$J24))</f>
        <v>0</v>
      </c>
      <c r="J26" s="49">
        <f>IF('start 5'!$F24&gt;99990,IF('start 5'!$F24=99997,101,0),J$24-(1000*LOG('start 5'!$J24)))</f>
        <v>0</v>
      </c>
      <c r="K26" s="49">
        <f>IF('start 6'!$F24&gt;99990,IF('start 6'!$F24=99997,101,0),K$24-(1000*LOG('start 6'!$J24)))</f>
        <v>0</v>
      </c>
      <c r="L26" s="49">
        <f>IF('start 7'!$F24&gt;99990,IF('start 7'!$F24=99997,101,0),L$24-(1000*LOG('start 7'!$J24)))</f>
        <v>0</v>
      </c>
      <c r="M26" s="49">
        <f>IF('start 8'!$F24&gt;99990,IF('start 8'!$F24=99997,101,0),M$24-(1000*LOG('start 8'!$J24)))</f>
        <v>0</v>
      </c>
    </row>
    <row r="27" spans="1:13" ht="12.75" customHeight="1">
      <c r="A27" s="48">
        <f>totaal!A25</f>
        <v>0</v>
      </c>
      <c r="B27" s="48">
        <f>totaal!B25</f>
        <v>0</v>
      </c>
      <c r="C27" s="48">
        <f>totaal!C25</f>
        <v>0</v>
      </c>
      <c r="D27" s="48">
        <f>totaal!D25</f>
        <v>0</v>
      </c>
      <c r="E27" s="48">
        <f>totaal!E26</f>
        <v>0</v>
      </c>
      <c r="F27" s="49">
        <f>IF('start 1'!$F25&gt;99990,IF('start 1'!$F25=99997,1,0),F$23+1-('start 1'!$J25))</f>
        <v>0</v>
      </c>
      <c r="G27" s="49">
        <f>IF('start 2'!$F25&gt;99990,IF('start 2'!$F25=99997,1,0),G$23+1-('start 2'!$J25))</f>
        <v>0</v>
      </c>
      <c r="H27" s="49">
        <f>IF('start 3'!$F25&gt;99990,IF('start 3'!$F25=99997,1,0),H$23+1-('start 3'!$J25))</f>
        <v>0</v>
      </c>
      <c r="I27" s="49">
        <f>IF('start 4'!$F25&gt;99990,IF('start 4'!$F25=99997,1,0),I$23+1-('start 4'!$J25))</f>
        <v>0</v>
      </c>
      <c r="J27" s="49">
        <f>IF('start 5'!$F25&gt;99990,IF('start 5'!$F25=99997,101,0),J$24-(1000*LOG('start 5'!$J25)))</f>
        <v>0</v>
      </c>
      <c r="K27" s="49">
        <f>IF('start 6'!$F25&gt;99990,IF('start 6'!$F25=99997,101,0),K$24-(1000*LOG('start 6'!$J25)))</f>
        <v>0</v>
      </c>
      <c r="L27" s="49">
        <f>IF('start 7'!$F25&gt;99990,IF('start 7'!$F25=99997,101,0),L$24-(1000*LOG('start 7'!$J25)))</f>
        <v>0</v>
      </c>
      <c r="M27" s="49">
        <f>IF('start 8'!$F25&gt;99990,IF('start 8'!$F25=99997,101,0),M$24-(1000*LOG('start 8'!$J25)))</f>
        <v>0</v>
      </c>
    </row>
    <row r="28" spans="1:13" ht="12.75" customHeight="1">
      <c r="A28" s="48">
        <f>totaal!A26</f>
        <v>0</v>
      </c>
      <c r="B28" s="48">
        <f>totaal!B26</f>
        <v>0</v>
      </c>
      <c r="C28" s="48">
        <f>totaal!C26</f>
        <v>0</v>
      </c>
      <c r="D28" s="48">
        <f>totaal!D26</f>
        <v>0</v>
      </c>
      <c r="E28" s="48">
        <f>totaal!E27</f>
        <v>0</v>
      </c>
      <c r="F28" s="49">
        <f>IF('start 1'!$F26&gt;99990,IF('start 1'!$F26=99997,1,0),F$23+1-('start 1'!$J26))</f>
        <v>0</v>
      </c>
      <c r="G28" s="49">
        <f>IF('start 2'!$F26&gt;99990,IF('start 2'!$F26=99997,1,0),G$23+1-('start 2'!$J26))</f>
        <v>0</v>
      </c>
      <c r="H28" s="49">
        <f>IF('start 3'!$F26&gt;99990,IF('start 3'!$F26=99997,1,0),H$23+1-('start 3'!$J26))</f>
        <v>0</v>
      </c>
      <c r="I28" s="49">
        <f>IF('start 4'!$F26&gt;99990,IF('start 4'!$F26=99997,1,0),I$23+1-('start 4'!$J26))</f>
        <v>0</v>
      </c>
      <c r="J28" s="49">
        <f>IF('start 5'!$F26&gt;99990,IF('start 5'!$F26=99997,101,0),J$24-(1000*LOG('start 5'!$J26)))</f>
        <v>0</v>
      </c>
      <c r="K28" s="49">
        <f>IF('start 6'!$F26&gt;99990,IF('start 6'!$F26=99997,101,0),K$24-(1000*LOG('start 6'!$J26)))</f>
        <v>0</v>
      </c>
      <c r="L28" s="49">
        <f>IF('start 7'!$F26&gt;99990,IF('start 7'!$F26=99997,101,0),L$24-(1000*LOG('start 7'!$J26)))</f>
        <v>0</v>
      </c>
      <c r="M28" s="49">
        <f>IF('start 8'!$F26&gt;99990,IF('start 8'!$F26=99997,101,0),M$24-(1000*LOG('start 8'!$J26)))</f>
        <v>0</v>
      </c>
    </row>
    <row r="29" spans="1:13" ht="12.75" customHeight="1">
      <c r="A29" s="48">
        <f>totaal!A27</f>
        <v>0</v>
      </c>
      <c r="B29" s="48">
        <f>totaal!B27</f>
        <v>0</v>
      </c>
      <c r="C29" s="48">
        <f>totaal!C27</f>
        <v>0</v>
      </c>
      <c r="D29" s="48">
        <f>totaal!D27</f>
        <v>0</v>
      </c>
      <c r="E29" s="48">
        <f>totaal!E28</f>
        <v>0</v>
      </c>
      <c r="F29" s="49">
        <f>IF('start 1'!$F27&gt;99990,IF('start 1'!$F27=99997,1,0),F$23+1-('start 1'!$J27))</f>
        <v>0</v>
      </c>
      <c r="G29" s="49">
        <f>IF('start 2'!$F27&gt;99990,IF('start 2'!$F27=99997,1,0),G$23+1-('start 2'!$J27))</f>
        <v>0</v>
      </c>
      <c r="H29" s="49">
        <f>IF('start 3'!$F27&gt;99990,IF('start 3'!$F27=99997,1,0),H$23+1-('start 3'!$J27))</f>
        <v>0</v>
      </c>
      <c r="I29" s="49">
        <f>IF('start 4'!$F27&gt;99990,IF('start 4'!$F27=99997,1,0),I$23+1-('start 4'!$J27))</f>
        <v>0</v>
      </c>
      <c r="J29" s="49">
        <f>IF('start 5'!$F27&gt;99990,IF('start 5'!$F27=99997,101,0),J$24-(1000*LOG('start 5'!$J27)))</f>
        <v>0</v>
      </c>
      <c r="K29" s="49">
        <f>IF('start 6'!$F27&gt;99990,IF('start 6'!$F27=99997,101,0),K$24-(1000*LOG('start 6'!$J27)))</f>
        <v>0</v>
      </c>
      <c r="L29" s="49">
        <f>IF('start 7'!$F27&gt;99990,IF('start 7'!$F27=99997,101,0),L$24-(1000*LOG('start 7'!$J27)))</f>
        <v>0</v>
      </c>
      <c r="M29" s="49">
        <f>IF('start 8'!$F27&gt;99990,IF('start 8'!$F27=99997,101,0),M$24-(1000*LOG('start 8'!$J27)))</f>
        <v>0</v>
      </c>
    </row>
    <row r="30" spans="1:13" ht="12.75" customHeight="1">
      <c r="A30" s="48">
        <f>totaal!A28</f>
        <v>0</v>
      </c>
      <c r="B30" s="48">
        <f>totaal!B28</f>
        <v>0</v>
      </c>
      <c r="C30" s="48">
        <f>totaal!C28</f>
        <v>0</v>
      </c>
      <c r="D30" s="48">
        <f>totaal!D28</f>
        <v>0</v>
      </c>
      <c r="E30" s="48">
        <f>totaal!E29</f>
        <v>0</v>
      </c>
      <c r="F30" s="49">
        <f>IF('start 1'!$F28&gt;99990,IF('start 1'!$F28=99997,1,0),F$23+1-('start 1'!$J28))</f>
        <v>0</v>
      </c>
      <c r="G30" s="49">
        <f>IF('start 2'!$F28&gt;99990,IF('start 2'!$F28=99997,1,0),G$23+1-('start 2'!$J28))</f>
        <v>0</v>
      </c>
      <c r="H30" s="49">
        <f>IF('start 3'!$F28&gt;99990,IF('start 3'!$F28=99997,1,0),H$23+1-('start 3'!$J28))</f>
        <v>0</v>
      </c>
      <c r="I30" s="49">
        <f>IF('start 4'!$F28&gt;99990,IF('start 4'!$F28=99997,1,0),I$23+1-('start 4'!$J28))</f>
        <v>0</v>
      </c>
      <c r="J30" s="49">
        <f>IF('start 5'!$F28&gt;99990,IF('start 5'!$F28=99997,101,0),J$24-(1000*LOG('start 5'!$J28)))</f>
        <v>0</v>
      </c>
      <c r="K30" s="49">
        <f>IF('start 6'!$F28&gt;99990,IF('start 6'!$F28=99997,101,0),K$24-(1000*LOG('start 6'!$J28)))</f>
        <v>0</v>
      </c>
      <c r="L30" s="49">
        <f>IF('start 7'!$F28&gt;99990,IF('start 7'!$F28=99997,101,0),L$24-(1000*LOG('start 7'!$J28)))</f>
        <v>0</v>
      </c>
      <c r="M30" s="49">
        <f>IF('start 8'!$F28&gt;99990,IF('start 8'!$F28=99997,101,0),M$24-(1000*LOG('start 8'!$J28)))</f>
        <v>0</v>
      </c>
    </row>
    <row r="31" spans="1:13" ht="12.75" customHeight="1">
      <c r="A31" s="48">
        <f>totaal!A29</f>
        <v>0</v>
      </c>
      <c r="B31" s="48">
        <f>totaal!B29</f>
        <v>0</v>
      </c>
      <c r="C31" s="48">
        <f>totaal!C29</f>
        <v>0</v>
      </c>
      <c r="D31" s="48">
        <f>totaal!D29</f>
        <v>0</v>
      </c>
      <c r="E31" s="48">
        <f>totaal!E30</f>
        <v>0</v>
      </c>
      <c r="F31" s="49">
        <f>IF('start 1'!$F29&gt;99990,IF('start 1'!$F29=99997,1,0),F$23+1-('start 1'!$J29))</f>
        <v>0</v>
      </c>
      <c r="G31" s="49">
        <f>IF('start 2'!$F29&gt;99990,IF('start 2'!$F29=99997,1,0),G$23+1-('start 2'!$J29))</f>
        <v>0</v>
      </c>
      <c r="H31" s="49">
        <f>IF('start 3'!$F29&gt;99990,IF('start 3'!$F29=99997,1,0),H$23+1-('start 3'!$J29))</f>
        <v>0</v>
      </c>
      <c r="I31" s="49">
        <f>IF('start 4'!$F29&gt;99990,IF('start 4'!$F29=99997,1,0),I$23+1-('start 4'!$J29))</f>
        <v>0</v>
      </c>
      <c r="J31" s="49">
        <f>IF('start 5'!$F29&gt;99990,IF('start 5'!$F29=99997,101,0),J$24-(1000*LOG('start 5'!$J29)))</f>
        <v>0</v>
      </c>
      <c r="K31" s="49">
        <f>IF('start 6'!$F29&gt;99990,IF('start 6'!$F29=99997,101,0),K$24-(1000*LOG('start 6'!$J29)))</f>
        <v>0</v>
      </c>
      <c r="L31" s="49">
        <f>IF('start 7'!$F29&gt;99990,IF('start 7'!$F29=99997,101,0),L$24-(1000*LOG('start 7'!$J29)))</f>
        <v>0</v>
      </c>
      <c r="M31" s="49">
        <f>IF('start 8'!$F29&gt;99990,IF('start 8'!$F29=99997,101,0),M$24-(1000*LOG('start 8'!$J29)))</f>
        <v>0</v>
      </c>
    </row>
    <row r="32" spans="1:13" ht="12.75" customHeight="1">
      <c r="A32" s="48">
        <f>totaal!A30</f>
        <v>0</v>
      </c>
      <c r="B32" s="48">
        <f>totaal!B30</f>
        <v>0</v>
      </c>
      <c r="C32" s="48">
        <f>totaal!C30</f>
        <v>0</v>
      </c>
      <c r="D32" s="48">
        <f>totaal!D30</f>
        <v>0</v>
      </c>
      <c r="E32" s="48">
        <f>totaal!E31</f>
        <v>0</v>
      </c>
      <c r="F32" s="49">
        <f>IF('start 1'!$F30&gt;99990,IF('start 1'!$F30=99997,1,0),F$23+1-('start 1'!$J30))</f>
        <v>0</v>
      </c>
      <c r="G32" s="49">
        <f>IF('start 2'!$F30&gt;99990,IF('start 2'!$F30=99997,1,0),G$23+1-('start 2'!$J30))</f>
        <v>0</v>
      </c>
      <c r="H32" s="49">
        <f>IF('start 3'!$F30&gt;99990,IF('start 3'!$F30=99997,1,0),H$23+1-('start 3'!$J30))</f>
        <v>0</v>
      </c>
      <c r="I32" s="49">
        <f>IF('start 4'!$F30&gt;99990,IF('start 4'!$F30=99997,1,0),I$23+1-('start 4'!$J30))</f>
        <v>0</v>
      </c>
      <c r="J32" s="49">
        <f>IF('start 5'!$F30&gt;99990,IF('start 5'!$F30=99997,101,0),J$24-(1000*LOG('start 5'!$J30)))</f>
        <v>0</v>
      </c>
      <c r="K32" s="49">
        <f>IF('start 6'!$F30&gt;99990,IF('start 6'!$F30=99997,101,0),K$24-(1000*LOG('start 6'!$J30)))</f>
        <v>0</v>
      </c>
      <c r="L32" s="49">
        <f>IF('start 7'!$F30&gt;99990,IF('start 7'!$F30=99997,101,0),L$24-(1000*LOG('start 7'!$J30)))</f>
        <v>0</v>
      </c>
      <c r="M32" s="49">
        <f>IF('start 8'!$F30&gt;99990,IF('start 8'!$F30=99997,101,0),M$24-(1000*LOG('start 8'!$J30)))</f>
        <v>0</v>
      </c>
    </row>
    <row r="33" spans="1:13" ht="12.75" customHeight="1">
      <c r="A33" s="48">
        <f>totaal!A31</f>
        <v>0</v>
      </c>
      <c r="B33" s="48">
        <f>totaal!B31</f>
        <v>0</v>
      </c>
      <c r="C33" s="48">
        <f>totaal!C31</f>
        <v>0</v>
      </c>
      <c r="D33" s="48">
        <f>totaal!D31</f>
        <v>0</v>
      </c>
      <c r="E33" s="48">
        <f>totaal!E32</f>
        <v>0</v>
      </c>
      <c r="F33" s="49">
        <f>IF('start 1'!$F31&gt;99990,IF('start 1'!$F31=99997,1,0),F$23+1-('start 1'!$J31))</f>
        <v>0</v>
      </c>
      <c r="G33" s="49">
        <f>IF('start 2'!$F31&gt;99990,IF('start 2'!$F31=99997,1,0),G$23+1-('start 2'!$J31))</f>
        <v>0</v>
      </c>
      <c r="H33" s="49">
        <f>IF('start 3'!$F31&gt;99990,IF('start 3'!$F31=99997,1,0),H$23+1-('start 3'!$J31))</f>
        <v>0</v>
      </c>
      <c r="I33" s="49">
        <f>IF('start 4'!$F31&gt;99990,IF('start 4'!$F31=99997,1,0),I$23+1-('start 4'!$J31))</f>
        <v>0</v>
      </c>
      <c r="J33" s="49">
        <f>IF('start 5'!$F31&gt;99990,IF('start 5'!$F31=99997,101,0),J$24-(1000*LOG('start 5'!$J31)))</f>
        <v>0</v>
      </c>
      <c r="K33" s="49">
        <f>IF('start 6'!$F31&gt;99990,IF('start 6'!$F31=99997,101,0),K$24-(1000*LOG('start 6'!$J31)))</f>
        <v>0</v>
      </c>
      <c r="L33" s="49">
        <f>IF('start 7'!$F31&gt;99990,IF('start 7'!$F31=99997,101,0),L$24-(1000*LOG('start 7'!$J31)))</f>
        <v>0</v>
      </c>
      <c r="M33" s="49">
        <f>IF('start 8'!$F31&gt;99990,IF('start 8'!$F31=99997,101,0),M$24-(1000*LOG('start 8'!$J31)))</f>
        <v>0</v>
      </c>
    </row>
    <row r="34" spans="1:13" ht="12.75" customHeight="1">
      <c r="A34" s="48">
        <f>totaal!A32</f>
        <v>0</v>
      </c>
      <c r="B34" s="48">
        <f>totaal!B32</f>
        <v>0</v>
      </c>
      <c r="C34" s="48">
        <f>totaal!C32</f>
        <v>0</v>
      </c>
      <c r="D34" s="48">
        <f>totaal!D32</f>
        <v>0</v>
      </c>
      <c r="E34" s="48">
        <f>totaal!E33</f>
        <v>0</v>
      </c>
      <c r="F34" s="49">
        <f>IF('start 1'!$F32&gt;99990,IF('start 1'!$F32=99997,1,0),F$23+1-('start 1'!$J32))</f>
        <v>0</v>
      </c>
      <c r="G34" s="49">
        <f>IF('start 2'!$F32&gt;99990,IF('start 2'!$F32=99997,1,0),G$23+1-('start 2'!$J32))</f>
        <v>0</v>
      </c>
      <c r="H34" s="49">
        <f>IF('start 3'!$F32&gt;99990,IF('start 3'!$F32=99997,1,0),H$23+1-('start 3'!$J32))</f>
        <v>0</v>
      </c>
      <c r="I34" s="49">
        <f>IF('start 4'!$F32&gt;99990,IF('start 4'!$F32=99997,1,0),I$23+1-('start 4'!$J32))</f>
        <v>0</v>
      </c>
      <c r="J34" s="49">
        <f>IF('start 5'!$F32&gt;99990,IF('start 5'!$F32=99997,101,0),J$24-(1000*LOG('start 5'!$J32)))</f>
        <v>0</v>
      </c>
      <c r="K34" s="49">
        <f>IF('start 6'!$F32&gt;99990,IF('start 6'!$F32=99997,101,0),K$24-(1000*LOG('start 6'!$J32)))</f>
        <v>0</v>
      </c>
      <c r="L34" s="49">
        <f>IF('start 7'!$F32&gt;99990,IF('start 7'!$F32=99997,101,0),L$24-(1000*LOG('start 7'!$J32)))</f>
        <v>0</v>
      </c>
      <c r="M34" s="49">
        <f>IF('start 8'!$F32&gt;99990,IF('start 8'!$F32=99997,101,0),M$24-(1000*LOG('start 8'!$J32)))</f>
        <v>0</v>
      </c>
    </row>
    <row r="35" spans="1:13" ht="12.75" customHeight="1">
      <c r="A35" s="48">
        <f>totaal!A33</f>
        <v>0</v>
      </c>
      <c r="B35" s="48">
        <f>totaal!B33</f>
        <v>0</v>
      </c>
      <c r="C35" s="48">
        <f>totaal!C33</f>
        <v>0</v>
      </c>
      <c r="D35" s="48">
        <f>totaal!D33</f>
        <v>0</v>
      </c>
      <c r="E35" s="48">
        <f>totaal!E34</f>
        <v>0</v>
      </c>
      <c r="F35" s="49">
        <f>IF('start 1'!$F33&gt;99990,IF('start 1'!$F33=99997,1,0),F$23+1-('start 1'!$J33))</f>
        <v>0</v>
      </c>
      <c r="G35" s="49">
        <f>IF('start 2'!$F33&gt;99990,IF('start 2'!$F33=99997,1,0),G$23+1-('start 2'!$J33))</f>
        <v>0</v>
      </c>
      <c r="H35" s="49">
        <f>IF('start 3'!$F33&gt;99990,IF('start 3'!$F33=99997,1,0),H$23+1-('start 3'!$J33))</f>
        <v>0</v>
      </c>
      <c r="I35" s="49">
        <f>IF('start 4'!$F33&gt;99990,IF('start 4'!$F33=99997,1,0),I$23+1-('start 4'!$J33))</f>
        <v>0</v>
      </c>
      <c r="J35" s="49">
        <f>IF('start 5'!$F33&gt;99990,IF('start 5'!$F33=99997,101,0),J$24-(1000*LOG('start 5'!$J33)))</f>
        <v>0</v>
      </c>
      <c r="K35" s="49">
        <f>IF('start 6'!$F33&gt;99990,IF('start 6'!$F33=99997,101,0),K$24-(1000*LOG('start 6'!$J33)))</f>
        <v>0</v>
      </c>
      <c r="L35" s="49">
        <f>IF('start 7'!$F33&gt;99990,IF('start 7'!$F33=99997,101,0),L$24-(1000*LOG('start 7'!$J33)))</f>
        <v>0</v>
      </c>
      <c r="M35" s="49">
        <f>IF('start 8'!$F33&gt;99990,IF('start 8'!$F33=99997,101,0),M$24-(1000*LOG('start 8'!$J33)))</f>
        <v>0</v>
      </c>
    </row>
    <row r="36" spans="1:13" ht="12.75" customHeight="1">
      <c r="A36" s="48">
        <f>totaal!A34</f>
        <v>0</v>
      </c>
      <c r="B36" s="48">
        <f>totaal!B34</f>
        <v>0</v>
      </c>
      <c r="C36" s="48">
        <f>totaal!C34</f>
        <v>0</v>
      </c>
      <c r="D36" s="48">
        <f>totaal!D34</f>
        <v>0</v>
      </c>
      <c r="E36" s="48">
        <f>totaal!E35</f>
        <v>0</v>
      </c>
      <c r="F36" s="49">
        <f>IF('start 1'!$F34&gt;99990,IF('start 1'!$F34=99997,1,0),F$23+1-('start 1'!$J34))</f>
        <v>0</v>
      </c>
      <c r="G36" s="49">
        <f>IF('start 2'!$F34&gt;99990,IF('start 2'!$F34=99997,1,0),G$23+1-('start 2'!$J34))</f>
        <v>0</v>
      </c>
      <c r="H36" s="49">
        <f>IF('start 3'!$F34&gt;99990,IF('start 3'!$F34=99997,1,0),H$23+1-('start 3'!$J34))</f>
        <v>0</v>
      </c>
      <c r="I36" s="49">
        <f>IF('start 4'!$F34&gt;99990,IF('start 4'!$F34=99997,1,0),I$23+1-('start 4'!$J34))</f>
        <v>0</v>
      </c>
      <c r="J36" s="49">
        <f>IF('start 5'!$F34&gt;99990,IF('start 5'!$F34=99997,101,0),J$24-(1000*LOG('start 5'!$J34)))</f>
        <v>0</v>
      </c>
      <c r="K36" s="49">
        <f>IF('start 6'!$F34&gt;99990,IF('start 6'!$F34=99997,101,0),K$24-(1000*LOG('start 6'!$J34)))</f>
        <v>0</v>
      </c>
      <c r="L36" s="49">
        <f>IF('start 7'!$F34&gt;99990,IF('start 7'!$F34=99997,101,0),L$24-(1000*LOG('start 7'!$J34)))</f>
        <v>0</v>
      </c>
      <c r="M36" s="49">
        <f>IF('start 8'!$F34&gt;99990,IF('start 8'!$F34=99997,101,0),M$24-(1000*LOG('start 8'!$J34)))</f>
        <v>0</v>
      </c>
    </row>
    <row r="37" spans="1:13" ht="12.75" customHeight="1">
      <c r="A37" s="48">
        <f>totaal!A35</f>
        <v>0</v>
      </c>
      <c r="B37" s="48">
        <f>totaal!B35</f>
        <v>0</v>
      </c>
      <c r="C37" s="48">
        <f>totaal!C35</f>
        <v>0</v>
      </c>
      <c r="D37" s="48">
        <f>totaal!D35</f>
        <v>0</v>
      </c>
      <c r="E37" s="48">
        <f>totaal!E36</f>
        <v>0</v>
      </c>
      <c r="F37" s="49">
        <f>IF('start 1'!$F35&gt;99990,IF('start 1'!$F35=99997,1,0),F$23+1-('start 1'!$J35))</f>
        <v>0</v>
      </c>
      <c r="G37" s="49">
        <f>IF('start 2'!$F35&gt;99990,IF('start 2'!$F35=99997,1,0),G$23+1-('start 2'!$J35))</f>
        <v>0</v>
      </c>
      <c r="H37" s="49">
        <f>IF('start 3'!$F35&gt;99990,IF('start 3'!$F35=99997,1,0),H$23+1-('start 3'!$J35))</f>
        <v>0</v>
      </c>
      <c r="I37" s="49">
        <f>IF('start 4'!$F35&gt;99990,IF('start 4'!$F35=99997,1,0),I$23+1-('start 4'!$J35))</f>
        <v>0</v>
      </c>
      <c r="J37" s="49">
        <f>IF('start 5'!$F35&gt;99990,IF('start 5'!$F35=99997,101,0),J$24-(1000*LOG('start 5'!$J35)))</f>
        <v>0</v>
      </c>
      <c r="K37" s="49">
        <f>IF('start 6'!$F35&gt;99990,IF('start 6'!$F35=99997,101,0),K$24-(1000*LOG('start 6'!$J35)))</f>
        <v>0</v>
      </c>
      <c r="L37" s="49">
        <f>IF('start 7'!$F35&gt;99990,IF('start 7'!$F35=99997,101,0),L$24-(1000*LOG('start 7'!$J35)))</f>
        <v>0</v>
      </c>
      <c r="M37" s="49">
        <f>IF('start 8'!$F35&gt;99990,IF('start 8'!$F35=99997,101,0),M$24-(1000*LOG('start 8'!$J35)))</f>
        <v>0</v>
      </c>
    </row>
    <row r="38" spans="1:13" ht="12.75" customHeight="1">
      <c r="A38" s="48">
        <f>totaal!A36</f>
        <v>0</v>
      </c>
      <c r="B38" s="48">
        <f>totaal!B36</f>
        <v>0</v>
      </c>
      <c r="C38" s="48">
        <f>totaal!C36</f>
        <v>0</v>
      </c>
      <c r="D38" s="48">
        <f>totaal!D36</f>
        <v>0</v>
      </c>
      <c r="E38" s="48">
        <f>totaal!E37</f>
        <v>0</v>
      </c>
      <c r="F38" s="49">
        <f>IF('start 1'!$F36&gt;99990,IF('start 1'!$F36=99997,1,0),F$23+1-('start 1'!$J36))</f>
        <v>0</v>
      </c>
      <c r="G38" s="49">
        <f>IF('start 2'!$F36&gt;99990,IF('start 2'!$F36=99997,1,0),G$23+1-('start 2'!$J36))</f>
        <v>0</v>
      </c>
      <c r="H38" s="49">
        <f>IF('start 3'!$F36&gt;99990,IF('start 3'!$F36=99997,1,0),H$23+1-('start 3'!$J36))</f>
        <v>0</v>
      </c>
      <c r="I38" s="49">
        <f>IF('start 4'!$F36&gt;99990,IF('start 4'!$F36=99997,1,0),I$23+1-('start 4'!$J36))</f>
        <v>0</v>
      </c>
      <c r="J38" s="49">
        <f>IF('start 5'!$F36&gt;99990,IF('start 5'!$F36=99997,101,0),J$24-(1000*LOG('start 5'!$J36)))</f>
        <v>0</v>
      </c>
      <c r="K38" s="49">
        <f>IF('start 6'!$F36&gt;99990,IF('start 6'!$F36=99997,101,0),K$24-(1000*LOG('start 6'!$J36)))</f>
        <v>0</v>
      </c>
      <c r="L38" s="49">
        <f>IF('start 7'!$F36&gt;99990,IF('start 7'!$F36=99997,101,0),L$24-(1000*LOG('start 7'!$J36)))</f>
        <v>0</v>
      </c>
      <c r="M38" s="49">
        <f>IF('start 8'!$F36&gt;99990,IF('start 8'!$F36=99997,101,0),M$24-(1000*LOG('start 8'!$J36)))</f>
        <v>0</v>
      </c>
    </row>
    <row r="39" spans="1:13" ht="12.75" customHeight="1">
      <c r="A39" s="48">
        <f>totaal!A37</f>
        <v>0</v>
      </c>
      <c r="B39" s="48">
        <f>totaal!B37</f>
        <v>0</v>
      </c>
      <c r="C39" s="48">
        <f>totaal!C37</f>
        <v>0</v>
      </c>
      <c r="D39" s="48">
        <f>totaal!D37</f>
        <v>0</v>
      </c>
      <c r="E39" s="48">
        <f>totaal!E38</f>
        <v>0</v>
      </c>
      <c r="F39" s="49">
        <f>IF('start 1'!$F37&gt;99990,IF('start 1'!$F37=99997,1,0),F$23+1-('start 1'!$J37))</f>
        <v>0</v>
      </c>
      <c r="G39" s="49">
        <f>IF('start 2'!$F37&gt;99990,IF('start 2'!$F37=99997,1,0),G$23+1-('start 2'!$J37))</f>
        <v>0</v>
      </c>
      <c r="H39" s="49">
        <f>IF('start 3'!$F37&gt;99990,IF('start 3'!$F37=99997,1,0),H$23+1-('start 3'!$J37))</f>
        <v>0</v>
      </c>
      <c r="I39" s="49">
        <f>IF('start 4'!$F37&gt;99990,IF('start 4'!$F37=99997,1,0),I$23+1-('start 4'!$J37))</f>
        <v>0</v>
      </c>
      <c r="J39" s="49">
        <f>IF('start 5'!$F37&gt;99990,IF('start 5'!$F37=99997,101,0),J$24-(1000*LOG('start 5'!$J37)))</f>
        <v>0</v>
      </c>
      <c r="K39" s="49">
        <f>IF('start 6'!$F37&gt;99990,IF('start 6'!$F37=99997,101,0),K$24-(1000*LOG('start 6'!$J37)))</f>
        <v>0</v>
      </c>
      <c r="L39" s="49">
        <f>IF('start 7'!$F37&gt;99990,IF('start 7'!$F37=99997,101,0),L$24-(1000*LOG('start 7'!$J37)))</f>
        <v>0</v>
      </c>
      <c r="M39" s="49">
        <f>IF('start 8'!$F37&gt;99990,IF('start 8'!$F37=99997,101,0),M$24-(1000*LOG('start 8'!$J37)))</f>
        <v>0</v>
      </c>
    </row>
    <row r="40" spans="1:13" ht="12.75" customHeight="1">
      <c r="A40" s="48">
        <f>totaal!A38</f>
        <v>0</v>
      </c>
      <c r="B40" s="48">
        <f>totaal!B38</f>
        <v>0</v>
      </c>
      <c r="C40" s="48">
        <f>totaal!C38</f>
        <v>0</v>
      </c>
      <c r="D40" s="48">
        <f>totaal!D38</f>
        <v>0</v>
      </c>
      <c r="E40" s="48">
        <f>totaal!E39</f>
        <v>0</v>
      </c>
      <c r="F40" s="49">
        <f>IF('start 1'!$F38&gt;99990,IF('start 1'!$F38=99997,1,0),F$23+1-('start 1'!$J38))</f>
        <v>0</v>
      </c>
      <c r="G40" s="49">
        <f>IF('start 2'!$F38&gt;99990,IF('start 2'!$F38=99997,1,0),G$23+1-('start 2'!$J38))</f>
        <v>0</v>
      </c>
      <c r="H40" s="49">
        <f>IF('start 3'!$F38&gt;99990,IF('start 3'!$F38=99997,1,0),H$23+1-('start 3'!$J38))</f>
        <v>0</v>
      </c>
      <c r="I40" s="49">
        <f>IF('start 4'!$F38&gt;99990,IF('start 4'!$F38=99997,1,0),I$23+1-('start 4'!$J38))</f>
        <v>0</v>
      </c>
      <c r="J40" s="49">
        <f>IF('start 5'!$F38&gt;99990,IF('start 5'!$F38=99997,101,0),J$24-(1000*LOG('start 5'!$J38)))</f>
        <v>0</v>
      </c>
      <c r="K40" s="49">
        <f>IF('start 6'!$F38&gt;99990,IF('start 6'!$F38=99997,101,0),K$24-(1000*LOG('start 6'!$J38)))</f>
        <v>0</v>
      </c>
      <c r="L40" s="49">
        <f>IF('start 7'!$F38&gt;99990,IF('start 7'!$F38=99997,101,0),L$24-(1000*LOG('start 7'!$J38)))</f>
        <v>0</v>
      </c>
      <c r="M40" s="49">
        <f>IF('start 8'!$F38&gt;99990,IF('start 8'!$F38=99997,101,0),M$24-(1000*LOG('start 8'!$J38)))</f>
        <v>0</v>
      </c>
    </row>
    <row r="41" spans="1:13" ht="12.75" customHeight="1">
      <c r="A41" s="48">
        <f>totaal!A39</f>
        <v>0</v>
      </c>
      <c r="B41" s="48">
        <f>totaal!B39</f>
        <v>0</v>
      </c>
      <c r="C41" s="48">
        <f>totaal!C39</f>
        <v>0</v>
      </c>
      <c r="D41" s="48">
        <f>totaal!D39</f>
        <v>0</v>
      </c>
      <c r="E41" s="48">
        <f>totaal!E40</f>
        <v>0</v>
      </c>
      <c r="F41" s="49">
        <f>IF('start 1'!$F39&gt;99990,IF('start 1'!$F39=99997,1,0),F$23+1-('start 1'!$J39))</f>
        <v>0</v>
      </c>
      <c r="G41" s="49">
        <f>IF('start 2'!$F39&gt;99990,IF('start 2'!$F39=99997,1,0),G$23+1-('start 2'!$J39))</f>
        <v>0</v>
      </c>
      <c r="H41" s="49">
        <f>IF('start 3'!$F39&gt;99990,IF('start 3'!$F39=99997,1,0),H$23+1-('start 3'!$J39))</f>
        <v>0</v>
      </c>
      <c r="I41" s="49">
        <f>IF('start 4'!$F39&gt;99990,IF('start 4'!$F39=99997,1,0),I$23+1-('start 4'!$J39))</f>
        <v>0</v>
      </c>
      <c r="J41" s="49">
        <f>IF('start 5'!$F39&gt;99990,IF('start 5'!$F39=99997,101,0),J$24-(1000*LOG('start 5'!$J39)))</f>
        <v>0</v>
      </c>
      <c r="K41" s="49">
        <f>IF('start 6'!$F39&gt;99990,IF('start 6'!$F39=99997,101,0),K$24-(1000*LOG('start 6'!$J39)))</f>
        <v>0</v>
      </c>
      <c r="L41" s="49">
        <f>IF('start 7'!$F39&gt;99990,IF('start 7'!$F39=99997,101,0),L$24-(1000*LOG('start 7'!$J39)))</f>
        <v>0</v>
      </c>
      <c r="M41" s="49">
        <f>IF('start 8'!$F39&gt;99990,IF('start 8'!$F39=99997,101,0),M$24-(1000*LOG('start 8'!$J39)))</f>
        <v>0</v>
      </c>
    </row>
    <row r="42" spans="1:13" ht="12.75" customHeight="1">
      <c r="A42" s="48">
        <f>totaal!A40</f>
        <v>0</v>
      </c>
      <c r="B42" s="48">
        <f>totaal!B40</f>
        <v>0</v>
      </c>
      <c r="C42" s="48">
        <f>totaal!C40</f>
        <v>0</v>
      </c>
      <c r="D42" s="48">
        <f>totaal!D40</f>
        <v>0</v>
      </c>
      <c r="E42" s="48">
        <f>totaal!E41</f>
        <v>0</v>
      </c>
      <c r="F42" s="49">
        <f>IF('start 1'!$F40&gt;99990,IF('start 1'!$F40=99997,1,0),F$23+1-('start 1'!$J40))</f>
        <v>0</v>
      </c>
      <c r="G42" s="49">
        <f>IF('start 2'!$F40&gt;99990,IF('start 2'!$F40=99997,1,0),G$23+1-('start 2'!$J40))</f>
        <v>0</v>
      </c>
      <c r="H42" s="49">
        <f>IF('start 3'!$F40&gt;99990,IF('start 3'!$F40=99997,1,0),H$23+1-('start 3'!$J40))</f>
        <v>0</v>
      </c>
      <c r="I42" s="49">
        <f>IF('start 4'!$F40&gt;99990,IF('start 4'!$F40=99997,1,0),I$23+1-('start 4'!$J40))</f>
        <v>0</v>
      </c>
      <c r="J42" s="49">
        <f>IF('start 5'!$F40&gt;99990,IF('start 5'!$F40=99997,101,0),J$24-(1000*LOG('start 5'!$J40)))</f>
        <v>0</v>
      </c>
      <c r="K42" s="49">
        <f>IF('start 6'!$F40&gt;99990,IF('start 6'!$F40=99997,101,0),K$24-(1000*LOG('start 6'!$J40)))</f>
        <v>0</v>
      </c>
      <c r="L42" s="49">
        <f>IF('start 7'!$F40&gt;99990,IF('start 7'!$F40=99997,101,0),L$24-(1000*LOG('start 7'!$J40)))</f>
        <v>0</v>
      </c>
      <c r="M42" s="49">
        <f>IF('start 8'!$F40&gt;99990,IF('start 8'!$F40=99997,101,0),M$24-(1000*LOG('start 8'!$J40)))</f>
        <v>0</v>
      </c>
    </row>
    <row r="43" spans="1:13" s="29" customFormat="1" ht="12.75" customHeight="1">
      <c r="A43" s="43">
        <f>totaal!A41</f>
        <v>0</v>
      </c>
      <c r="B43" s="43"/>
      <c r="C43" s="43"/>
      <c r="D43" s="43"/>
      <c r="E43" s="43"/>
      <c r="F43" s="64">
        <f>COUNTIF('start 1'!$F42:$F59,"&lt;99998")</f>
        <v>0</v>
      </c>
      <c r="G43" s="64">
        <f>COUNTIF('start 2'!$F42:$F59,"&lt;99998")</f>
        <v>0</v>
      </c>
      <c r="H43" s="64">
        <f>COUNTIF('start 3'!$F42:$F59,"&lt;99998")</f>
        <v>0</v>
      </c>
      <c r="I43" s="64">
        <f>COUNTIF('start 4'!$F42:$F59,"&lt;99998")</f>
        <v>0</v>
      </c>
      <c r="J43" s="64">
        <f>COUNTIF('start 5'!$F42:$F59,"&lt;99998")</f>
        <v>0</v>
      </c>
      <c r="K43" s="64">
        <f>COUNTIF('start 6'!$F42:$F59,"&lt;99998")</f>
        <v>0</v>
      </c>
      <c r="L43" s="64">
        <f>COUNTIF('start 7'!$F42:$F59,"&lt;99998")</f>
        <v>0</v>
      </c>
      <c r="M43" s="64">
        <f>COUNTIF('start 8'!$F42:$F59,"&lt;99998")</f>
        <v>0</v>
      </c>
    </row>
    <row r="44" spans="1:13" s="29" customFormat="1" ht="12.75" customHeight="1" hidden="1">
      <c r="A44" s="65" t="s">
        <v>56</v>
      </c>
      <c r="B44" s="66"/>
      <c r="C44" s="66"/>
      <c r="D44" s="66"/>
      <c r="E44" s="66"/>
      <c r="F44" s="67">
        <f>IF(F$43=0,0,101+(1000*LOG(F$43)))</f>
        <v>0</v>
      </c>
      <c r="G44" s="67">
        <f>IF(G$43=0,0,101+(1000*LOG(G$43)))</f>
        <v>0</v>
      </c>
      <c r="H44" s="67">
        <f>IF(H$43=0,0,101+(1000*LOG(H$43)))</f>
        <v>0</v>
      </c>
      <c r="I44" s="67">
        <f>IF(I$43=0,0,101+(1000*LOG(I$43)))</f>
        <v>0</v>
      </c>
      <c r="J44" s="67">
        <f>IF(J$43=0,0,101+(1000*LOG(J$43)))</f>
        <v>0</v>
      </c>
      <c r="K44" s="67">
        <f>IF(K$43=0,0,101+(1000*LOG(K$43)))</f>
        <v>0</v>
      </c>
      <c r="L44" s="67">
        <f>IF(L$43=0,0,101+(1000*LOG(L$43)))</f>
        <v>0</v>
      </c>
      <c r="M44" s="67">
        <f>IF(M$43=0,0,101+(1000*LOG(M$43)))</f>
        <v>0</v>
      </c>
    </row>
    <row r="45" spans="1:13" ht="12.75" customHeight="1">
      <c r="A45" s="48">
        <f>totaal!A42</f>
        <v>0</v>
      </c>
      <c r="B45" s="48">
        <f>totaal!B42</f>
        <v>0</v>
      </c>
      <c r="C45" s="48">
        <f>totaal!C42</f>
        <v>0</v>
      </c>
      <c r="D45" s="48">
        <f>totaal!D42</f>
        <v>0</v>
      </c>
      <c r="E45" s="48">
        <f>totaal!E44</f>
        <v>0</v>
      </c>
      <c r="F45" s="49">
        <f>IF('start 1'!$F42&gt;99990,IF('start 1'!$F42=99997,101,0),F$44-(1000*LOG('start 1'!$J42)))</f>
        <v>0</v>
      </c>
      <c r="G45" s="49">
        <f>IF('start 2'!$F42&gt;99990,IF('start 2'!$F42=99997,101,0),G$44-(1000*LOG('start 2'!$J42)))</f>
        <v>0</v>
      </c>
      <c r="H45" s="49">
        <f>IF('start 3'!$F42&gt;99990,IF('start 3'!$F42=99997,101,0),H$44-(1000*LOG('start 3'!$J42)))</f>
        <v>0</v>
      </c>
      <c r="I45" s="49">
        <f>IF('start 4'!$F42&gt;99990,IF('start 4'!$F42=99997,101,0),I$44-(1000*LOG('start 4'!$J42)))</f>
        <v>0</v>
      </c>
      <c r="J45" s="49">
        <f>IF('start 5'!$F42&gt;99990,IF('start 5'!$F42=99997,101,0),J$44-(1000*LOG('start 5'!$J42)))</f>
        <v>0</v>
      </c>
      <c r="K45" s="49">
        <f>IF('start 6'!$F42&gt;99990,IF('start 6'!$F42=99997,101,0),K$44-(1000*LOG('start 6'!$J42)))</f>
        <v>0</v>
      </c>
      <c r="L45" s="49">
        <f>IF('start 7'!$F42&gt;99990,IF('start 7'!$F42=99997,101,0),L$44-(1000*LOG('start 7'!$J42)))</f>
        <v>0</v>
      </c>
      <c r="M45" s="49">
        <f>IF('start 8'!$F42&gt;99990,IF('start 8'!$F42=99997,101,0),M$44-(1000*LOG('start 8'!$J42)))</f>
        <v>0</v>
      </c>
    </row>
    <row r="46" spans="1:13" ht="12.75" customHeight="1">
      <c r="A46" s="48">
        <f>totaal!A43</f>
        <v>0</v>
      </c>
      <c r="B46" s="48">
        <f>totaal!B43</f>
        <v>0</v>
      </c>
      <c r="C46" s="48">
        <f>totaal!C43</f>
        <v>0</v>
      </c>
      <c r="D46" s="48">
        <f>totaal!D43</f>
        <v>0</v>
      </c>
      <c r="E46" s="48">
        <f>totaal!E45</f>
        <v>0</v>
      </c>
      <c r="F46" s="49">
        <f>IF('start 1'!$F43&gt;99990,IF('start 1'!$F43=99997,101,0),F$44-(1000*LOG('start 1'!$J43)))</f>
        <v>0</v>
      </c>
      <c r="G46" s="49">
        <f>IF('start 2'!$F43&gt;99990,IF('start 2'!$F43=99997,101,0),G$44-(1000*LOG('start 2'!$J43)))</f>
        <v>0</v>
      </c>
      <c r="H46" s="49">
        <f>IF('start 3'!$F43&gt;99990,IF('start 3'!$F43=99997,101,0),H$44-(1000*LOG('start 3'!$J43)))</f>
        <v>0</v>
      </c>
      <c r="I46" s="49">
        <f>IF('start 4'!$F43&gt;99990,IF('start 4'!$F43=99997,101,0),I$44-(1000*LOG('start 4'!$J43)))</f>
        <v>0</v>
      </c>
      <c r="J46" s="49">
        <f>IF('start 5'!$F43&gt;99990,IF('start 5'!$F43=99997,101,0),J$44-(1000*LOG('start 5'!$J43)))</f>
        <v>0</v>
      </c>
      <c r="K46" s="49">
        <f>IF('start 6'!$F43&gt;99990,IF('start 6'!$F43=99997,101,0),K$44-(1000*LOG('start 6'!$J43)))</f>
        <v>0</v>
      </c>
      <c r="L46" s="49">
        <f>IF('start 7'!$F43&gt;99990,IF('start 7'!$F43=99997,101,0),L$44-(1000*LOG('start 7'!$J43)))</f>
        <v>0</v>
      </c>
      <c r="M46" s="49">
        <f>IF('start 8'!$F43&gt;99990,IF('start 8'!$F43=99997,101,0),M$44-(1000*LOG('start 8'!$J43)))</f>
        <v>0</v>
      </c>
    </row>
    <row r="47" spans="1:13" ht="12.75" customHeight="1">
      <c r="A47" s="48">
        <f>totaal!A44</f>
        <v>0</v>
      </c>
      <c r="B47" s="48">
        <f>totaal!B44</f>
        <v>0</v>
      </c>
      <c r="C47" s="48">
        <f>totaal!C44</f>
        <v>0</v>
      </c>
      <c r="D47" s="48">
        <f>totaal!D44</f>
        <v>0</v>
      </c>
      <c r="E47" s="48">
        <f>totaal!E46</f>
        <v>0</v>
      </c>
      <c r="F47" s="49">
        <f>IF('start 1'!$F44&gt;99990,IF('start 1'!$F44=99997,101,0),F$44-(1000*LOG('start 1'!$J44)))</f>
        <v>0</v>
      </c>
      <c r="G47" s="49">
        <f>IF('start 2'!$F44&gt;99990,IF('start 2'!$F44=99997,101,0),G$44-(1000*LOG('start 2'!$J44)))</f>
        <v>0</v>
      </c>
      <c r="H47" s="49">
        <f>IF('start 3'!$F44&gt;99990,IF('start 3'!$F44=99997,101,0),H$44-(1000*LOG('start 3'!$J44)))</f>
        <v>0</v>
      </c>
      <c r="I47" s="49">
        <f>IF('start 4'!$F44&gt;99990,IF('start 4'!$F44=99997,101,0),I$44-(1000*LOG('start 4'!$J44)))</f>
        <v>0</v>
      </c>
      <c r="J47" s="49">
        <f>IF('start 5'!$F44&gt;99990,IF('start 5'!$F44=99997,101,0),J$44-(1000*LOG('start 5'!$J44)))</f>
        <v>0</v>
      </c>
      <c r="K47" s="49">
        <f>IF('start 6'!$F44&gt;99990,IF('start 6'!$F44=99997,101,0),K$44-(1000*LOG('start 6'!$J44)))</f>
        <v>0</v>
      </c>
      <c r="L47" s="49">
        <f>IF('start 7'!$F44&gt;99990,IF('start 7'!$F44=99997,101,0),L$44-(1000*LOG('start 7'!$J44)))</f>
        <v>0</v>
      </c>
      <c r="M47" s="49">
        <f>IF('start 8'!$F44&gt;99990,IF('start 8'!$F44=99997,101,0),M$44-(1000*LOG('start 8'!$J44)))</f>
        <v>0</v>
      </c>
    </row>
    <row r="48" spans="1:13" ht="12.75" customHeight="1">
      <c r="A48" s="48">
        <f>totaal!A45</f>
        <v>0</v>
      </c>
      <c r="B48" s="48">
        <f>totaal!B45</f>
        <v>0</v>
      </c>
      <c r="C48" s="48">
        <f>totaal!C45</f>
        <v>0</v>
      </c>
      <c r="D48" s="48">
        <f>totaal!D45</f>
        <v>0</v>
      </c>
      <c r="E48" s="48">
        <f>totaal!E47</f>
        <v>0</v>
      </c>
      <c r="F48" s="49">
        <f>IF('start 1'!$F45&gt;99990,IF('start 1'!$F45=99997,101,0),F$44-(1000*LOG('start 1'!$J45)))</f>
        <v>0</v>
      </c>
      <c r="G48" s="49">
        <f>IF('start 2'!$F45&gt;99990,IF('start 2'!$F45=99997,101,0),G$44-(1000*LOG('start 2'!$J45)))</f>
        <v>0</v>
      </c>
      <c r="H48" s="49">
        <f>IF('start 3'!$F45&gt;99990,IF('start 3'!$F45=99997,101,0),H$44-(1000*LOG('start 3'!$J45)))</f>
        <v>0</v>
      </c>
      <c r="I48" s="49">
        <f>IF('start 4'!$F45&gt;99990,IF('start 4'!$F45=99997,101,0),I$44-(1000*LOG('start 4'!$J45)))</f>
        <v>0</v>
      </c>
      <c r="J48" s="49">
        <f>IF('start 5'!$F45&gt;99990,IF('start 5'!$F45=99997,101,0),J$44-(1000*LOG('start 5'!$J45)))</f>
        <v>0</v>
      </c>
      <c r="K48" s="49">
        <f>IF('start 6'!$F45&gt;99990,IF('start 6'!$F45=99997,101,0),K$44-(1000*LOG('start 6'!$J45)))</f>
        <v>0</v>
      </c>
      <c r="L48" s="49">
        <f>IF('start 7'!$F45&gt;99990,IF('start 7'!$F45=99997,101,0),L$44-(1000*LOG('start 7'!$J45)))</f>
        <v>0</v>
      </c>
      <c r="M48" s="49">
        <f>IF('start 8'!$F45&gt;99990,IF('start 8'!$F45=99997,101,0),M$44-(1000*LOG('start 8'!$J45)))</f>
        <v>0</v>
      </c>
    </row>
    <row r="49" spans="1:13" ht="12.75" customHeight="1">
      <c r="A49" s="48">
        <f>totaal!A46</f>
        <v>0</v>
      </c>
      <c r="B49" s="48">
        <f>totaal!B46</f>
        <v>0</v>
      </c>
      <c r="C49" s="48">
        <f>totaal!C46</f>
        <v>0</v>
      </c>
      <c r="D49" s="48">
        <f>totaal!D46</f>
        <v>0</v>
      </c>
      <c r="E49" s="48">
        <f>totaal!E48</f>
        <v>0</v>
      </c>
      <c r="F49" s="49">
        <f>IF('start 1'!$F46&gt;99990,IF('start 1'!$F46=99997,101,0),F$44-(1000*LOG('start 1'!$J46)))</f>
        <v>0</v>
      </c>
      <c r="G49" s="49">
        <f>IF('start 2'!$F46&gt;99990,IF('start 2'!$F46=99997,101,0),G$44-(1000*LOG('start 2'!$J46)))</f>
        <v>0</v>
      </c>
      <c r="H49" s="49">
        <f>IF('start 3'!$F46&gt;99990,IF('start 3'!$F46=99997,101,0),H$44-(1000*LOG('start 3'!$J46)))</f>
        <v>0</v>
      </c>
      <c r="I49" s="49">
        <f>IF('start 4'!$F46&gt;99990,IF('start 4'!$F46=99997,101,0),I$44-(1000*LOG('start 4'!$J46)))</f>
        <v>0</v>
      </c>
      <c r="J49" s="49">
        <f>IF('start 5'!$F46&gt;99990,IF('start 5'!$F46=99997,101,0),J$44-(1000*LOG('start 5'!$J46)))</f>
        <v>0</v>
      </c>
      <c r="K49" s="49">
        <f>IF('start 6'!$F46&gt;99990,IF('start 6'!$F46=99997,101,0),K$44-(1000*LOG('start 6'!$J46)))</f>
        <v>0</v>
      </c>
      <c r="L49" s="49">
        <f>IF('start 7'!$F46&gt;99990,IF('start 7'!$F46=99997,101,0),L$44-(1000*LOG('start 7'!$J46)))</f>
        <v>0</v>
      </c>
      <c r="M49" s="49">
        <f>IF('start 8'!$F46&gt;99990,IF('start 8'!$F46=99997,101,0),M$44-(1000*LOG('start 8'!$J46)))</f>
        <v>0</v>
      </c>
    </row>
    <row r="50" spans="1:13" ht="12.75" customHeight="1">
      <c r="A50" s="48">
        <f>totaal!A47</f>
        <v>0</v>
      </c>
      <c r="B50" s="48">
        <f>totaal!B47</f>
        <v>0</v>
      </c>
      <c r="C50" s="48">
        <f>totaal!C47</f>
        <v>0</v>
      </c>
      <c r="D50" s="48">
        <f>totaal!D47</f>
        <v>0</v>
      </c>
      <c r="E50" s="48">
        <f>totaal!E49</f>
        <v>0</v>
      </c>
      <c r="F50" s="49">
        <f>IF('start 1'!$F47&gt;99990,IF('start 1'!$F47=99997,101,0),F$44-(1000*LOG('start 1'!$J47)))</f>
        <v>0</v>
      </c>
      <c r="G50" s="49">
        <f>IF('start 2'!$F47&gt;99990,IF('start 2'!$F47=99997,101,0),G$44-(1000*LOG('start 2'!$J47)))</f>
        <v>0</v>
      </c>
      <c r="H50" s="49">
        <f>IF('start 3'!$F47&gt;99990,IF('start 3'!$F47=99997,101,0),H$44-(1000*LOG('start 3'!$J47)))</f>
        <v>0</v>
      </c>
      <c r="I50" s="49">
        <f>IF('start 4'!$F47&gt;99990,IF('start 4'!$F47=99997,101,0),I$44-(1000*LOG('start 4'!$J47)))</f>
        <v>0</v>
      </c>
      <c r="J50" s="49">
        <f>IF('start 5'!$F47&gt;99990,IF('start 5'!$F47=99997,101,0),J$44-(1000*LOG('start 5'!$J47)))</f>
        <v>0</v>
      </c>
      <c r="K50" s="49">
        <f>IF('start 6'!$F47&gt;99990,IF('start 6'!$F47=99997,101,0),K$44-(1000*LOG('start 6'!$J47)))</f>
        <v>0</v>
      </c>
      <c r="L50" s="49">
        <f>IF('start 7'!$F47&gt;99990,IF('start 7'!$F47=99997,101,0),L$44-(1000*LOG('start 7'!$J47)))</f>
        <v>0</v>
      </c>
      <c r="M50" s="49">
        <f>IF('start 8'!$F47&gt;99990,IF('start 8'!$F47=99997,101,0),M$44-(1000*LOG('start 8'!$J47)))</f>
        <v>0</v>
      </c>
    </row>
    <row r="51" spans="1:13" ht="12.75" customHeight="1">
      <c r="A51" s="48">
        <f>totaal!A48</f>
        <v>0</v>
      </c>
      <c r="B51" s="48">
        <f>totaal!B48</f>
        <v>0</v>
      </c>
      <c r="C51" s="48">
        <f>totaal!C48</f>
        <v>0</v>
      </c>
      <c r="D51" s="48">
        <f>totaal!D48</f>
        <v>0</v>
      </c>
      <c r="E51" s="48">
        <f>totaal!E50</f>
        <v>0</v>
      </c>
      <c r="F51" s="49">
        <f>IF('start 1'!$F48&gt;99990,IF('start 1'!$F48=99997,101,0),F$44-(1000*LOG('start 1'!$J48)))</f>
        <v>0</v>
      </c>
      <c r="G51" s="49">
        <f>IF('start 2'!$F48&gt;99990,IF('start 2'!$F48=99997,101,0),G$44-(1000*LOG('start 2'!$J48)))</f>
        <v>0</v>
      </c>
      <c r="H51" s="49">
        <f>IF('start 3'!$F48&gt;99990,IF('start 3'!$F48=99997,101,0),H$44-(1000*LOG('start 3'!$J48)))</f>
        <v>0</v>
      </c>
      <c r="I51" s="49">
        <f>IF('start 4'!$F48&gt;99990,IF('start 4'!$F48=99997,101,0),I$44-(1000*LOG('start 4'!$J48)))</f>
        <v>0</v>
      </c>
      <c r="J51" s="49">
        <f>IF('start 5'!$F48&gt;99990,IF('start 5'!$F48=99997,101,0),J$44-(1000*LOG('start 5'!$J48)))</f>
        <v>0</v>
      </c>
      <c r="K51" s="49">
        <f>IF('start 6'!$F48&gt;99990,IF('start 6'!$F48=99997,101,0),K$44-(1000*LOG('start 6'!$J48)))</f>
        <v>0</v>
      </c>
      <c r="L51" s="49">
        <f>IF('start 7'!$F48&gt;99990,IF('start 7'!$F48=99997,101,0),L$44-(1000*LOG('start 7'!$J48)))</f>
        <v>0</v>
      </c>
      <c r="M51" s="49">
        <f>IF('start 8'!$F48&gt;99990,IF('start 8'!$F48=99997,101,0),M$44-(1000*LOG('start 8'!$J48)))</f>
        <v>0</v>
      </c>
    </row>
    <row r="52" spans="1:13" ht="12.75" customHeight="1">
      <c r="A52" s="48">
        <f>totaal!A49</f>
        <v>0</v>
      </c>
      <c r="B52" s="48">
        <f>totaal!B49</f>
        <v>0</v>
      </c>
      <c r="C52" s="48">
        <f>totaal!C49</f>
        <v>0</v>
      </c>
      <c r="D52" s="48">
        <f>totaal!D49</f>
        <v>0</v>
      </c>
      <c r="E52" s="48">
        <f>totaal!E51</f>
        <v>0</v>
      </c>
      <c r="F52" s="49">
        <f>IF('start 1'!$F49&gt;99990,IF('start 1'!$F49=99997,101,0),F$44-(1000*LOG('start 1'!$J49)))</f>
        <v>0</v>
      </c>
      <c r="G52" s="49">
        <f>IF('start 2'!$F49&gt;99990,IF('start 2'!$F49=99997,101,0),G$44-(1000*LOG('start 2'!$J49)))</f>
        <v>0</v>
      </c>
      <c r="H52" s="49">
        <f>IF('start 3'!$F49&gt;99990,IF('start 3'!$F49=99997,101,0),H$44-(1000*LOG('start 3'!$J49)))</f>
        <v>0</v>
      </c>
      <c r="I52" s="49">
        <f>IF('start 4'!$F49&gt;99990,IF('start 4'!$F49=99997,101,0),I$44-(1000*LOG('start 4'!$J49)))</f>
        <v>0</v>
      </c>
      <c r="J52" s="49">
        <f>IF('start 5'!$F49&gt;99990,IF('start 5'!$F49=99997,101,0),J$44-(1000*LOG('start 5'!$J49)))</f>
        <v>0</v>
      </c>
      <c r="K52" s="49">
        <f>IF('start 6'!$F49&gt;99990,IF('start 6'!$F49=99997,101,0),K$44-(1000*LOG('start 6'!$J49)))</f>
        <v>0</v>
      </c>
      <c r="L52" s="49">
        <f>IF('start 7'!$F49&gt;99990,IF('start 7'!$F49=99997,101,0),L$44-(1000*LOG('start 7'!$J49)))</f>
        <v>0</v>
      </c>
      <c r="M52" s="49">
        <f>IF('start 8'!$F49&gt;99990,IF('start 8'!$F49=99997,101,0),M$44-(1000*LOG('start 8'!$J49)))</f>
        <v>0</v>
      </c>
    </row>
    <row r="53" spans="1:13" ht="12.75" customHeight="1">
      <c r="A53" s="48">
        <f>totaal!A50</f>
        <v>0</v>
      </c>
      <c r="B53" s="48">
        <f>totaal!B50</f>
        <v>0</v>
      </c>
      <c r="C53" s="48">
        <f>totaal!C50</f>
        <v>0</v>
      </c>
      <c r="D53" s="48">
        <f>totaal!D50</f>
        <v>0</v>
      </c>
      <c r="E53" s="48">
        <f>totaal!E52</f>
        <v>0</v>
      </c>
      <c r="F53" s="49">
        <f>IF('start 1'!$F50&gt;99990,IF('start 1'!$F50=99997,101,0),F$44-(1000*LOG('start 1'!$J50)))</f>
        <v>0</v>
      </c>
      <c r="G53" s="49">
        <f>IF('start 2'!$F50&gt;99990,IF('start 2'!$F50=99997,101,0),G$44-(1000*LOG('start 2'!$J50)))</f>
        <v>0</v>
      </c>
      <c r="H53" s="49">
        <f>IF('start 3'!$F50&gt;99990,IF('start 3'!$F50=99997,101,0),H$44-(1000*LOG('start 3'!$J50)))</f>
        <v>0</v>
      </c>
      <c r="I53" s="49">
        <f>IF('start 4'!$F50&gt;99990,IF('start 4'!$F50=99997,101,0),I$44-(1000*LOG('start 4'!$J50)))</f>
        <v>0</v>
      </c>
      <c r="J53" s="49">
        <f>IF('start 5'!$F50&gt;99990,IF('start 5'!$F50=99997,101,0),J$44-(1000*LOG('start 5'!$J50)))</f>
        <v>0</v>
      </c>
      <c r="K53" s="49">
        <f>IF('start 6'!$F50&gt;99990,IF('start 6'!$F50=99997,101,0),K$44-(1000*LOG('start 6'!$J50)))</f>
        <v>0</v>
      </c>
      <c r="L53" s="49">
        <f>IF('start 7'!$F50&gt;99990,IF('start 7'!$F50=99997,101,0),L$44-(1000*LOG('start 7'!$J50)))</f>
        <v>0</v>
      </c>
      <c r="M53" s="49">
        <f>IF('start 8'!$F50&gt;99990,IF('start 8'!$F50=99997,101,0),M$44-(1000*LOG('start 8'!$J50)))</f>
        <v>0</v>
      </c>
    </row>
    <row r="54" spans="1:13" ht="12.75" customHeight="1">
      <c r="A54" s="48">
        <f>totaal!A51</f>
        <v>0</v>
      </c>
      <c r="B54" s="48">
        <f>totaal!B51</f>
        <v>0</v>
      </c>
      <c r="C54" s="48">
        <f>totaal!C51</f>
        <v>0</v>
      </c>
      <c r="D54" s="48">
        <f>totaal!D51</f>
        <v>0</v>
      </c>
      <c r="E54" s="48">
        <f>totaal!E53</f>
        <v>0</v>
      </c>
      <c r="F54" s="49">
        <f>IF('start 1'!$F51&gt;99990,IF('start 1'!$F51=99997,101,0),F$44-(1000*LOG('start 1'!$J51)))</f>
        <v>0</v>
      </c>
      <c r="G54" s="49">
        <f>IF('start 2'!$F51&gt;99990,IF('start 2'!$F51=99997,101,0),G$44-(1000*LOG('start 2'!$J51)))</f>
        <v>0</v>
      </c>
      <c r="H54" s="49">
        <f>IF('start 3'!$F51&gt;99990,IF('start 3'!$F51=99997,101,0),H$44-(1000*LOG('start 3'!$J51)))</f>
        <v>0</v>
      </c>
      <c r="I54" s="49">
        <f>IF('start 4'!$F51&gt;99990,IF('start 4'!$F51=99997,101,0),I$44-(1000*LOG('start 4'!$J51)))</f>
        <v>0</v>
      </c>
      <c r="J54" s="49">
        <f>IF('start 5'!$F51&gt;99990,IF('start 5'!$F51=99997,101,0),J$44-(1000*LOG('start 5'!$J51)))</f>
        <v>0</v>
      </c>
      <c r="K54" s="49">
        <f>IF('start 6'!$F51&gt;99990,IF('start 6'!$F51=99997,101,0),K$44-(1000*LOG('start 6'!$J51)))</f>
        <v>0</v>
      </c>
      <c r="L54" s="49">
        <f>IF('start 7'!$F51&gt;99990,IF('start 7'!$F51=99997,101,0),L$44-(1000*LOG('start 7'!$J51)))</f>
        <v>0</v>
      </c>
      <c r="M54" s="49">
        <f>IF('start 8'!$F51&gt;99990,IF('start 8'!$F51=99997,101,0),M$44-(1000*LOG('start 8'!$J51)))</f>
        <v>0</v>
      </c>
    </row>
    <row r="55" spans="1:13" ht="12.75" customHeight="1">
      <c r="A55" s="48">
        <f>totaal!A52</f>
        <v>0</v>
      </c>
      <c r="B55" s="48">
        <f>totaal!B52</f>
        <v>0</v>
      </c>
      <c r="C55" s="48">
        <f>totaal!C52</f>
        <v>0</v>
      </c>
      <c r="D55" s="48">
        <f>totaal!D52</f>
        <v>0</v>
      </c>
      <c r="E55" s="48">
        <f>totaal!E54</f>
        <v>0</v>
      </c>
      <c r="F55" s="49">
        <f>IF('start 1'!$F52&gt;99990,IF('start 1'!$F52=99997,101,0),F$44-(1000*LOG('start 1'!$J52)))</f>
        <v>0</v>
      </c>
      <c r="G55" s="49">
        <f>IF('start 2'!$F52&gt;99990,IF('start 2'!$F52=99997,101,0),G$44-(1000*LOG('start 2'!$J52)))</f>
        <v>0</v>
      </c>
      <c r="H55" s="49">
        <f>IF('start 3'!$F52&gt;99990,IF('start 3'!$F52=99997,101,0),H$44-(1000*LOG('start 3'!$J52)))</f>
        <v>0</v>
      </c>
      <c r="I55" s="49">
        <f>IF('start 4'!$F52&gt;99990,IF('start 4'!$F52=99997,101,0),I$44-(1000*LOG('start 4'!$J52)))</f>
        <v>0</v>
      </c>
      <c r="J55" s="49">
        <f>IF('start 5'!$F52&gt;99990,IF('start 5'!$F52=99997,101,0),J$44-(1000*LOG('start 5'!$J52)))</f>
        <v>0</v>
      </c>
      <c r="K55" s="49">
        <f>IF('start 6'!$F52&gt;99990,IF('start 6'!$F52=99997,101,0),K$44-(1000*LOG('start 6'!$J52)))</f>
        <v>0</v>
      </c>
      <c r="L55" s="49">
        <f>IF('start 7'!$F52&gt;99990,IF('start 7'!$F52=99997,101,0),L$44-(1000*LOG('start 7'!$J52)))</f>
        <v>0</v>
      </c>
      <c r="M55" s="49">
        <f>IF('start 8'!$F52&gt;99990,IF('start 8'!$F52=99997,101,0),M$44-(1000*LOG('start 8'!$J52)))</f>
        <v>0</v>
      </c>
    </row>
    <row r="56" spans="1:13" ht="12.75" customHeight="1">
      <c r="A56" s="48">
        <f>totaal!A53</f>
        <v>0</v>
      </c>
      <c r="B56" s="48">
        <f>totaal!B53</f>
        <v>0</v>
      </c>
      <c r="C56" s="48">
        <f>totaal!C53</f>
        <v>0</v>
      </c>
      <c r="D56" s="48">
        <f>totaal!D53</f>
        <v>0</v>
      </c>
      <c r="E56" s="48">
        <f>totaal!E55</f>
        <v>0</v>
      </c>
      <c r="F56" s="49">
        <f>IF('start 1'!$F53&gt;99990,IF('start 1'!$F53=99997,101,0),F$44-(1000*LOG('start 1'!$J53)))</f>
        <v>0</v>
      </c>
      <c r="G56" s="49">
        <f>IF('start 2'!$F53&gt;99990,IF('start 2'!$F53=99997,101,0),G$44-(1000*LOG('start 2'!$J53)))</f>
        <v>0</v>
      </c>
      <c r="H56" s="49">
        <f>IF('start 3'!$F53&gt;99990,IF('start 3'!$F53=99997,101,0),H$44-(1000*LOG('start 3'!$J53)))</f>
        <v>0</v>
      </c>
      <c r="I56" s="49">
        <f>IF('start 4'!$F53&gt;99990,IF('start 4'!$F53=99997,101,0),I$44-(1000*LOG('start 4'!$J53)))</f>
        <v>0</v>
      </c>
      <c r="J56" s="49">
        <f>IF('start 5'!$F53&gt;99990,IF('start 5'!$F53=99997,101,0),J$44-(1000*LOG('start 5'!$J53)))</f>
        <v>0</v>
      </c>
      <c r="K56" s="49">
        <f>IF('start 6'!$F53&gt;99990,IF('start 6'!$F53=99997,101,0),K$44-(1000*LOG('start 6'!$J53)))</f>
        <v>0</v>
      </c>
      <c r="L56" s="49">
        <f>IF('start 7'!$F53&gt;99990,IF('start 7'!$F53=99997,101,0),L$44-(1000*LOG('start 7'!$J53)))</f>
        <v>0</v>
      </c>
      <c r="M56" s="49">
        <f>IF('start 8'!$F53&gt;99990,IF('start 8'!$F53=99997,101,0),M$44-(1000*LOG('start 8'!$J53)))</f>
        <v>0</v>
      </c>
    </row>
    <row r="57" spans="1:13" ht="12.75" customHeight="1">
      <c r="A57" s="48">
        <f>totaal!A54</f>
        <v>0</v>
      </c>
      <c r="B57" s="48">
        <f>totaal!B54</f>
        <v>0</v>
      </c>
      <c r="C57" s="48">
        <f>totaal!C54</f>
        <v>0</v>
      </c>
      <c r="D57" s="48">
        <f>totaal!D54</f>
        <v>0</v>
      </c>
      <c r="E57" s="48">
        <f>totaal!E56</f>
        <v>0</v>
      </c>
      <c r="F57" s="49">
        <f>IF('start 1'!$F54&gt;99990,IF('start 1'!$F54=99997,101,0),F$44-(1000*LOG('start 1'!$J54)))</f>
        <v>0</v>
      </c>
      <c r="G57" s="49">
        <f>IF('start 2'!$F54&gt;99990,IF('start 2'!$F54=99997,101,0),G$44-(1000*LOG('start 2'!$J54)))</f>
        <v>0</v>
      </c>
      <c r="H57" s="49">
        <f>IF('start 3'!$F54&gt;99990,IF('start 3'!$F54=99997,101,0),H$44-(1000*LOG('start 3'!$J54)))</f>
        <v>0</v>
      </c>
      <c r="I57" s="49">
        <f>IF('start 4'!$F54&gt;99990,IF('start 4'!$F54=99997,101,0),I$44-(1000*LOG('start 4'!$J54)))</f>
        <v>0</v>
      </c>
      <c r="J57" s="49">
        <f>IF('start 5'!$F54&gt;99990,IF('start 5'!$F54=99997,101,0),J$44-(1000*LOG('start 5'!$J54)))</f>
        <v>0</v>
      </c>
      <c r="K57" s="49">
        <f>IF('start 6'!$F54&gt;99990,IF('start 6'!$F54=99997,101,0),K$44-(1000*LOG('start 6'!$J54)))</f>
        <v>0</v>
      </c>
      <c r="L57" s="49">
        <f>IF('start 7'!$F54&gt;99990,IF('start 7'!$F54=99997,101,0),L$44-(1000*LOG('start 7'!$J54)))</f>
        <v>0</v>
      </c>
      <c r="M57" s="49">
        <f>IF('start 8'!$F54&gt;99990,IF('start 8'!$F54=99997,101,0),M$44-(1000*LOG('start 8'!$J54)))</f>
        <v>0</v>
      </c>
    </row>
    <row r="58" spans="1:13" ht="12.75" customHeight="1">
      <c r="A58" s="48">
        <f>totaal!A55</f>
        <v>0</v>
      </c>
      <c r="B58" s="48">
        <f>totaal!B55</f>
        <v>0</v>
      </c>
      <c r="C58" s="48">
        <f>totaal!C55</f>
        <v>0</v>
      </c>
      <c r="D58" s="48">
        <f>totaal!D55</f>
        <v>0</v>
      </c>
      <c r="E58" s="48">
        <f>totaal!E57</f>
        <v>0</v>
      </c>
      <c r="F58" s="49">
        <f>IF('start 1'!$F55&gt;99990,IF('start 1'!$F55=99997,101,0),F$44-(1000*LOG('start 1'!$J55)))</f>
        <v>0</v>
      </c>
      <c r="G58" s="49">
        <f>IF('start 2'!$F55&gt;99990,IF('start 2'!$F55=99997,101,0),G$44-(1000*LOG('start 2'!$J55)))</f>
        <v>0</v>
      </c>
      <c r="H58" s="49">
        <f>IF('start 3'!$F55&gt;99990,IF('start 3'!$F55=99997,101,0),H$44-(1000*LOG('start 3'!$J55)))</f>
        <v>0</v>
      </c>
      <c r="I58" s="49">
        <f>IF('start 4'!$F55&gt;99990,IF('start 4'!$F55=99997,101,0),I$44-(1000*LOG('start 4'!$J55)))</f>
        <v>0</v>
      </c>
      <c r="J58" s="49">
        <f>IF('start 5'!$F55&gt;99990,IF('start 5'!$F55=99997,101,0),J$44-(1000*LOG('start 5'!$J55)))</f>
        <v>0</v>
      </c>
      <c r="K58" s="49">
        <f>IF('start 6'!$F55&gt;99990,IF('start 6'!$F55=99997,101,0),K$44-(1000*LOG('start 6'!$J55)))</f>
        <v>0</v>
      </c>
      <c r="L58" s="49">
        <f>IF('start 7'!$F55&gt;99990,IF('start 7'!$F55=99997,101,0),L$44-(1000*LOG('start 7'!$J55)))</f>
        <v>0</v>
      </c>
      <c r="M58" s="49">
        <f>IF('start 8'!$F55&gt;99990,IF('start 8'!$F55=99997,101,0),M$44-(1000*LOG('start 8'!$J55)))</f>
        <v>0</v>
      </c>
    </row>
    <row r="59" spans="1:13" ht="12.75" customHeight="1">
      <c r="A59" s="48">
        <f>totaal!A56</f>
        <v>0</v>
      </c>
      <c r="B59" s="48">
        <f>totaal!B56</f>
        <v>0</v>
      </c>
      <c r="C59" s="48">
        <f>totaal!C56</f>
        <v>0</v>
      </c>
      <c r="D59" s="48">
        <f>totaal!D56</f>
        <v>0</v>
      </c>
      <c r="E59" s="48">
        <f>totaal!E58</f>
        <v>0</v>
      </c>
      <c r="F59" s="49">
        <f>IF('start 1'!$F56&gt;99990,IF('start 1'!$F56=99997,101,0),F$44-(1000*LOG('start 1'!$J56)))</f>
        <v>0</v>
      </c>
      <c r="G59" s="49">
        <f>IF('start 2'!$F56&gt;99990,IF('start 2'!$F56=99997,101,0),G$44-(1000*LOG('start 2'!$J56)))</f>
        <v>0</v>
      </c>
      <c r="H59" s="49">
        <f>IF('start 3'!$F56&gt;99990,IF('start 3'!$F56=99997,101,0),H$44-(1000*LOG('start 3'!$J56)))</f>
        <v>0</v>
      </c>
      <c r="I59" s="49">
        <f>IF('start 4'!$F56&gt;99990,IF('start 4'!$F56=99997,101,0),I$44-(1000*LOG('start 4'!$J56)))</f>
        <v>0</v>
      </c>
      <c r="J59" s="49">
        <f>IF('start 5'!$F56&gt;99990,IF('start 5'!$F56=99997,101,0),J$44-(1000*LOG('start 5'!$J56)))</f>
        <v>0</v>
      </c>
      <c r="K59" s="49">
        <f>IF('start 6'!$F56&gt;99990,IF('start 6'!$F56=99997,101,0),K$44-(1000*LOG('start 6'!$J56)))</f>
        <v>0</v>
      </c>
      <c r="L59" s="49">
        <f>IF('start 7'!$F56&gt;99990,IF('start 7'!$F56=99997,101,0),L$44-(1000*LOG('start 7'!$J56)))</f>
        <v>0</v>
      </c>
      <c r="M59" s="49">
        <f>IF('start 8'!$F56&gt;99990,IF('start 8'!$F56=99997,101,0),M$44-(1000*LOG('start 8'!$J56)))</f>
        <v>0</v>
      </c>
    </row>
    <row r="60" spans="1:13" ht="12.75" customHeight="1">
      <c r="A60" s="48">
        <f>totaal!A57</f>
        <v>0</v>
      </c>
      <c r="B60" s="48">
        <f>totaal!B57</f>
        <v>0</v>
      </c>
      <c r="C60" s="48">
        <f>totaal!C57</f>
        <v>0</v>
      </c>
      <c r="D60" s="48">
        <f>totaal!D57</f>
        <v>0</v>
      </c>
      <c r="E60" s="48">
        <f>totaal!E59</f>
        <v>0</v>
      </c>
      <c r="F60" s="49">
        <f>IF('start 1'!$F57&gt;99990,IF('start 1'!$F57=99997,101,0),F$44-(1000*LOG('start 1'!$J57)))</f>
        <v>0</v>
      </c>
      <c r="G60" s="49">
        <f>IF('start 2'!$F57&gt;99990,IF('start 2'!$F57=99997,101,0),G$44-(1000*LOG('start 2'!$J57)))</f>
        <v>0</v>
      </c>
      <c r="H60" s="49">
        <f>IF('start 3'!$F57&gt;99990,IF('start 3'!$F57=99997,101,0),H$44-(1000*LOG('start 3'!$J57)))</f>
        <v>0</v>
      </c>
      <c r="I60" s="49">
        <f>IF('start 4'!$F57&gt;99990,IF('start 4'!$F57=99997,101,0),I$44-(1000*LOG('start 4'!$J57)))</f>
        <v>0</v>
      </c>
      <c r="J60" s="49">
        <f>IF('start 5'!$F57&gt;99990,IF('start 5'!$F57=99997,101,0),J$44-(1000*LOG('start 5'!$J57)))</f>
        <v>0</v>
      </c>
      <c r="K60" s="49">
        <f>IF('start 6'!$F57&gt;99990,IF('start 6'!$F57=99997,101,0),K$44-(1000*LOG('start 6'!$J57)))</f>
        <v>0</v>
      </c>
      <c r="L60" s="49">
        <f>IF('start 7'!$F57&gt;99990,IF('start 7'!$F57=99997,101,0),L$44-(1000*LOG('start 7'!$J57)))</f>
        <v>0</v>
      </c>
      <c r="M60" s="49">
        <f>IF('start 8'!$F57&gt;99990,IF('start 8'!$F57=99997,101,0),M$44-(1000*LOG('start 8'!$J57)))</f>
        <v>0</v>
      </c>
    </row>
    <row r="61" spans="1:13" ht="12.75" customHeight="1">
      <c r="A61" s="48">
        <f>totaal!A58</f>
        <v>0</v>
      </c>
      <c r="B61" s="48">
        <f>totaal!B58</f>
        <v>0</v>
      </c>
      <c r="C61" s="48">
        <f>totaal!C58</f>
        <v>0</v>
      </c>
      <c r="D61" s="48">
        <f>totaal!D58</f>
        <v>0</v>
      </c>
      <c r="E61" s="48">
        <f>totaal!E60</f>
        <v>0</v>
      </c>
      <c r="F61" s="49">
        <f>IF('start 1'!$F58&gt;99990,IF('start 1'!$F58=99997,101,0),F$44-(1000*LOG('start 1'!$J58)))</f>
        <v>0</v>
      </c>
      <c r="G61" s="49">
        <f>IF('start 2'!$F58&gt;99990,IF('start 2'!$F58=99997,101,0),G$44-(1000*LOG('start 2'!$J58)))</f>
        <v>0</v>
      </c>
      <c r="H61" s="49">
        <f>IF('start 3'!$F58&gt;99990,IF('start 3'!$F58=99997,101,0),H$44-(1000*LOG('start 3'!$J58)))</f>
        <v>0</v>
      </c>
      <c r="I61" s="49">
        <f>IF('start 4'!$F58&gt;99990,IF('start 4'!$F58=99997,101,0),I$44-(1000*LOG('start 4'!$J58)))</f>
        <v>0</v>
      </c>
      <c r="J61" s="49">
        <f>IF('start 5'!$F58&gt;99990,IF('start 5'!$F58=99997,101,0),J$44-(1000*LOG('start 5'!$J58)))</f>
        <v>0</v>
      </c>
      <c r="K61" s="49">
        <f>IF('start 6'!$F58&gt;99990,IF('start 6'!$F58=99997,101,0),K$44-(1000*LOG('start 6'!$J58)))</f>
        <v>0</v>
      </c>
      <c r="L61" s="49">
        <f>IF('start 7'!$F58&gt;99990,IF('start 7'!$F58=99997,101,0),L$44-(1000*LOG('start 7'!$J58)))</f>
        <v>0</v>
      </c>
      <c r="M61" s="49">
        <f>IF('start 8'!$F58&gt;99990,IF('start 8'!$F58=99997,101,0),M$44-(1000*LOG('start 8'!$J58)))</f>
        <v>0</v>
      </c>
    </row>
    <row r="62" spans="1:13" ht="12.75" customHeight="1">
      <c r="A62" s="48">
        <f>totaal!A59</f>
        <v>0</v>
      </c>
      <c r="B62" s="48">
        <f>totaal!B59</f>
        <v>0</v>
      </c>
      <c r="C62" s="48">
        <f>totaal!C59</f>
        <v>0</v>
      </c>
      <c r="D62" s="48">
        <f>totaal!D59</f>
        <v>0</v>
      </c>
      <c r="E62" s="48">
        <f>totaal!E61</f>
        <v>0</v>
      </c>
      <c r="F62" s="49">
        <f>IF('start 1'!$F59&gt;99990,IF('start 1'!$F59=99997,101,0),F$44-(1000*LOG('start 1'!$J59)))</f>
        <v>0</v>
      </c>
      <c r="G62" s="49">
        <f>IF('start 2'!$F59&gt;99990,IF('start 2'!$F59=99997,101,0),G$44-(1000*LOG('start 2'!$J59)))</f>
        <v>0</v>
      </c>
      <c r="H62" s="49">
        <f>IF('start 3'!$F59&gt;99990,IF('start 3'!$F59=99997,101,0),H$44-(1000*LOG('start 3'!$J59)))</f>
        <v>0</v>
      </c>
      <c r="I62" s="49">
        <f>IF('start 4'!$F59&gt;99990,IF('start 4'!$F59=99997,101,0),I$44-(1000*LOG('start 4'!$J59)))</f>
        <v>0</v>
      </c>
      <c r="J62" s="49">
        <f>IF('start 5'!$F59&gt;99990,IF('start 5'!$F59=99997,101,0),J$44-(1000*LOG('start 5'!$J59)))</f>
        <v>0</v>
      </c>
      <c r="K62" s="49">
        <f>IF('start 6'!$F59&gt;99990,IF('start 6'!$F59=99997,101,0),K$44-(1000*LOG('start 6'!$J59)))</f>
        <v>0</v>
      </c>
      <c r="L62" s="49">
        <f>IF('start 7'!$F59&gt;99990,IF('start 7'!$F59=99997,101,0),L$44-(1000*LOG('start 7'!$J59)))</f>
        <v>0</v>
      </c>
      <c r="M62" s="49">
        <f>IF('start 8'!$F59&gt;99990,IF('start 8'!$F59=99997,101,0),M$44-(1000*LOG('start 8'!$J59)))</f>
        <v>0</v>
      </c>
    </row>
    <row r="63" spans="1:13" s="29" customFormat="1" ht="12.75" customHeight="1">
      <c r="A63" s="43">
        <f>totaal!A60</f>
        <v>0</v>
      </c>
      <c r="B63" s="43"/>
      <c r="C63" s="43"/>
      <c r="D63" s="43"/>
      <c r="E63" s="43"/>
      <c r="F63" s="64">
        <f>COUNTIF('start 1'!$F61:$F78,"&lt;99998")</f>
        <v>0</v>
      </c>
      <c r="G63" s="64">
        <f>COUNTIF('start 2'!$F61:$F78,"&lt;99998")</f>
        <v>0</v>
      </c>
      <c r="H63" s="64">
        <f>COUNTIF('start 3'!$F61:$F78,"&lt;99998")</f>
        <v>0</v>
      </c>
      <c r="I63" s="64">
        <f>COUNTIF('start 4'!$F61:$F78,"&lt;99998")</f>
        <v>0</v>
      </c>
      <c r="J63" s="64">
        <f>COUNTIF('start 5'!$F61:$F78,"&lt;99998")</f>
        <v>0</v>
      </c>
      <c r="K63" s="64">
        <f>COUNTIF('start 6'!$F61:$F78,"&lt;99998")</f>
        <v>0</v>
      </c>
      <c r="L63" s="64">
        <f>COUNTIF('start 7'!$F61:$F78,"&lt;99998")</f>
        <v>0</v>
      </c>
      <c r="M63" s="64">
        <f>COUNTIF('start 8'!$F61:$F78,"&lt;99998")</f>
        <v>0</v>
      </c>
    </row>
    <row r="64" spans="1:13" s="29" customFormat="1" ht="12.75" customHeight="1" hidden="1">
      <c r="A64" s="65" t="s">
        <v>56</v>
      </c>
      <c r="B64" s="66"/>
      <c r="C64" s="66"/>
      <c r="D64" s="66"/>
      <c r="E64" s="66"/>
      <c r="F64" s="67">
        <f>IF(F$63=0,0,101+(1000*LOG(F$63)))</f>
        <v>0</v>
      </c>
      <c r="G64" s="67">
        <f>IF(G$63=0,0,101+(1000*LOG(G$63)))</f>
        <v>0</v>
      </c>
      <c r="H64" s="67">
        <f>IF(H$63=0,0,101+(1000*LOG(H$63)))</f>
        <v>0</v>
      </c>
      <c r="I64" s="67">
        <f>IF(I$63=0,0,101+(1000*LOG(I$63)))</f>
        <v>0</v>
      </c>
      <c r="J64" s="67">
        <f>IF(J$63=0,0,101+(1000*LOG(J$63)))</f>
        <v>0</v>
      </c>
      <c r="K64" s="67">
        <f>IF(K$63=0,0,101+(1000*LOG(K$63)))</f>
        <v>0</v>
      </c>
      <c r="L64" s="67">
        <f>IF(L$63=0,0,101+(1000*LOG(L$63)))</f>
        <v>0</v>
      </c>
      <c r="M64" s="67">
        <f>IF(M$63=0,0,101+(1000*LOG(M$63)))</f>
        <v>0</v>
      </c>
    </row>
    <row r="65" spans="1:13" ht="12.75" customHeight="1">
      <c r="A65" s="48">
        <f>totaal!A61</f>
        <v>0</v>
      </c>
      <c r="B65" s="48">
        <f>totaal!B61</f>
        <v>0</v>
      </c>
      <c r="C65" s="48">
        <f>totaal!C61</f>
        <v>0</v>
      </c>
      <c r="D65" s="48">
        <f>totaal!D61</f>
        <v>0</v>
      </c>
      <c r="E65" s="48">
        <f>totaal!E64</f>
        <v>0</v>
      </c>
      <c r="F65" s="49">
        <f>IF('start 1'!$F61&gt;99990,IF('start 1'!$F61=99997,101,0),F$44-(1000*LOG('start 1'!$J61)))</f>
        <v>0</v>
      </c>
      <c r="G65" s="49">
        <f>IF('start 2'!$F61&gt;99990,IF('start 2'!$F61=99997,101,0),G$44-(1000*LOG('start 2'!$J61)))</f>
        <v>0</v>
      </c>
      <c r="H65" s="49">
        <f>IF('start 3'!$F61&gt;99990,IF('start 3'!$F61=99997,101,0),H$44-(1000*LOG('start 3'!$J61)))</f>
        <v>0</v>
      </c>
      <c r="I65" s="49">
        <f>IF('start 4'!$F61&gt;99990,IF('start 4'!$F61=99997,101,0),I$44-(1000*LOG('start 4'!$J61)))</f>
        <v>0</v>
      </c>
      <c r="J65" s="49">
        <f>IF('start 5'!$F61&gt;99990,IF('start 5'!$F61=99997,101,0),J$44-(1000*LOG('start 5'!$J61)))</f>
        <v>0</v>
      </c>
      <c r="K65" s="49">
        <f>IF('start 6'!$F61&gt;99990,IF('start 6'!$F61=99997,101,0),K$44-(1000*LOG('start 6'!$J61)))</f>
        <v>0</v>
      </c>
      <c r="L65" s="49">
        <f>IF('start 7'!$F61&gt;99990,IF('start 7'!$F61=99997,101,0),L$44-(1000*LOG('start 7'!$J61)))</f>
        <v>0</v>
      </c>
      <c r="M65" s="49">
        <f>IF('start 8'!$F61&gt;99990,IF('start 8'!$F61=99997,101,0),M$44-(1000*LOG('start 8'!$J61)))</f>
        <v>0</v>
      </c>
    </row>
    <row r="66" spans="1:13" ht="12.75" customHeight="1">
      <c r="A66" s="48">
        <f>totaal!A62</f>
        <v>0</v>
      </c>
      <c r="B66" s="48">
        <f>totaal!B62</f>
        <v>0</v>
      </c>
      <c r="C66" s="48">
        <f>totaal!C62</f>
        <v>0</v>
      </c>
      <c r="D66" s="48">
        <f>totaal!D62</f>
        <v>0</v>
      </c>
      <c r="E66" s="48">
        <f>totaal!E65</f>
        <v>0</v>
      </c>
      <c r="F66" s="49">
        <f>IF('start 1'!$F62&gt;99990,IF('start 1'!$F62=99997,101,0),F$44-(1000*LOG('start 1'!$J62)))</f>
        <v>0</v>
      </c>
      <c r="G66" s="49">
        <f>IF('start 2'!$F62&gt;99990,IF('start 2'!$F62=99997,101,0),G$44-(1000*LOG('start 2'!$J62)))</f>
        <v>0</v>
      </c>
      <c r="H66" s="49">
        <f>IF('start 3'!$F62&gt;99990,IF('start 3'!$F62=99997,101,0),H$44-(1000*LOG('start 3'!$J62)))</f>
        <v>0</v>
      </c>
      <c r="I66" s="49">
        <f>IF('start 4'!$F62&gt;99990,IF('start 4'!$F62=99997,101,0),I$44-(1000*LOG('start 4'!$J62)))</f>
        <v>0</v>
      </c>
      <c r="J66" s="49">
        <f>IF('start 5'!$F62&gt;99990,IF('start 5'!$F62=99997,101,0),J$44-(1000*LOG('start 5'!$J62)))</f>
        <v>0</v>
      </c>
      <c r="K66" s="49">
        <f>IF('start 6'!$F62&gt;99990,IF('start 6'!$F62=99997,101,0),K$44-(1000*LOG('start 6'!$J62)))</f>
        <v>0</v>
      </c>
      <c r="L66" s="49">
        <f>IF('start 7'!$F62&gt;99990,IF('start 7'!$F62=99997,101,0),L$44-(1000*LOG('start 7'!$J62)))</f>
        <v>0</v>
      </c>
      <c r="M66" s="49">
        <f>IF('start 8'!$F62&gt;99990,IF('start 8'!$F62=99997,101,0),M$44-(1000*LOG('start 8'!$J62)))</f>
        <v>0</v>
      </c>
    </row>
    <row r="67" spans="1:13" ht="12.75" customHeight="1">
      <c r="A67" s="48">
        <f>totaal!A63</f>
        <v>0</v>
      </c>
      <c r="B67" s="48">
        <f>totaal!B63</f>
        <v>0</v>
      </c>
      <c r="C67" s="48">
        <f>totaal!C63</f>
        <v>0</v>
      </c>
      <c r="D67" s="48">
        <f>totaal!D63</f>
        <v>0</v>
      </c>
      <c r="E67" s="48">
        <f>totaal!E66</f>
        <v>0</v>
      </c>
      <c r="F67" s="49">
        <f>IF('start 1'!$F63&gt;99990,IF('start 1'!$F63=99997,101,0),F$44-(1000*LOG('start 1'!$J63)))</f>
        <v>0</v>
      </c>
      <c r="G67" s="49">
        <f>IF('start 2'!$F63&gt;99990,IF('start 2'!$F63=99997,101,0),G$44-(1000*LOG('start 2'!$J63)))</f>
        <v>0</v>
      </c>
      <c r="H67" s="49">
        <f>IF('start 3'!$F63&gt;99990,IF('start 3'!$F63=99997,101,0),H$44-(1000*LOG('start 3'!$J63)))</f>
        <v>0</v>
      </c>
      <c r="I67" s="49">
        <f>IF('start 4'!$F63&gt;99990,IF('start 4'!$F63=99997,101,0),I$44-(1000*LOG('start 4'!$J63)))</f>
        <v>0</v>
      </c>
      <c r="J67" s="49">
        <f>IF('start 5'!$F63&gt;99990,IF('start 5'!$F63=99997,101,0),J$44-(1000*LOG('start 5'!$J63)))</f>
        <v>0</v>
      </c>
      <c r="K67" s="49">
        <f>IF('start 6'!$F63&gt;99990,IF('start 6'!$F63=99997,101,0),K$44-(1000*LOG('start 6'!$J63)))</f>
        <v>0</v>
      </c>
      <c r="L67" s="49">
        <f>IF('start 7'!$F63&gt;99990,IF('start 7'!$F63=99997,101,0),L$44-(1000*LOG('start 7'!$J63)))</f>
        <v>0</v>
      </c>
      <c r="M67" s="49">
        <f>IF('start 8'!$F63&gt;99990,IF('start 8'!$F63=99997,101,0),M$44-(1000*LOG('start 8'!$J63)))</f>
        <v>0</v>
      </c>
    </row>
    <row r="68" spans="1:13" ht="12.75" customHeight="1">
      <c r="A68" s="48">
        <f>totaal!A64</f>
        <v>0</v>
      </c>
      <c r="B68" s="48">
        <f>totaal!B64</f>
        <v>0</v>
      </c>
      <c r="C68" s="48">
        <f>totaal!C64</f>
        <v>0</v>
      </c>
      <c r="D68" s="48">
        <f>totaal!D64</f>
        <v>0</v>
      </c>
      <c r="E68" s="48">
        <f>totaal!E67</f>
        <v>0</v>
      </c>
      <c r="F68" s="49">
        <f>IF('start 1'!$F64&gt;99990,IF('start 1'!$F64=99997,101,0),F$44-(1000*LOG('start 1'!$J64)))</f>
        <v>0</v>
      </c>
      <c r="G68" s="49">
        <f>IF('start 2'!$F64&gt;99990,IF('start 2'!$F64=99997,101,0),G$44-(1000*LOG('start 2'!$J64)))</f>
        <v>0</v>
      </c>
      <c r="H68" s="49">
        <f>IF('start 3'!$F64&gt;99990,IF('start 3'!$F64=99997,101,0),H$44-(1000*LOG('start 3'!$J64)))</f>
        <v>0</v>
      </c>
      <c r="I68" s="49">
        <f>IF('start 4'!$F64&gt;99990,IF('start 4'!$F64=99997,101,0),I$44-(1000*LOG('start 4'!$J64)))</f>
        <v>0</v>
      </c>
      <c r="J68" s="49">
        <f>IF('start 5'!$F64&gt;99990,IF('start 5'!$F64=99997,101,0),J$44-(1000*LOG('start 5'!$J64)))</f>
        <v>0</v>
      </c>
      <c r="K68" s="49">
        <f>IF('start 6'!$F64&gt;99990,IF('start 6'!$F64=99997,101,0),K$44-(1000*LOG('start 6'!$J64)))</f>
        <v>0</v>
      </c>
      <c r="L68" s="49">
        <f>IF('start 7'!$F64&gt;99990,IF('start 7'!$F64=99997,101,0),L$44-(1000*LOG('start 7'!$J64)))</f>
        <v>0</v>
      </c>
      <c r="M68" s="49">
        <f>IF('start 8'!$F64&gt;99990,IF('start 8'!$F64=99997,101,0),M$44-(1000*LOG('start 8'!$J64)))</f>
        <v>0</v>
      </c>
    </row>
    <row r="69" spans="1:13" ht="12.75" customHeight="1">
      <c r="A69" s="48">
        <f>totaal!A65</f>
        <v>0</v>
      </c>
      <c r="B69" s="48">
        <f>totaal!B65</f>
        <v>0</v>
      </c>
      <c r="C69" s="48">
        <f>totaal!C65</f>
        <v>0</v>
      </c>
      <c r="D69" s="48">
        <f>totaal!D65</f>
        <v>0</v>
      </c>
      <c r="E69" s="48">
        <f>totaal!E68</f>
        <v>0</v>
      </c>
      <c r="F69" s="49">
        <f>IF('start 1'!$F65&gt;99990,IF('start 1'!$F65=99997,101,0),F$44-(1000*LOG('start 1'!$J65)))</f>
        <v>0</v>
      </c>
      <c r="G69" s="49">
        <f>IF('start 2'!$F65&gt;99990,IF('start 2'!$F65=99997,101,0),G$44-(1000*LOG('start 2'!$J65)))</f>
        <v>0</v>
      </c>
      <c r="H69" s="49">
        <f>IF('start 3'!$F65&gt;99990,IF('start 3'!$F65=99997,101,0),H$44-(1000*LOG('start 3'!$J65)))</f>
        <v>0</v>
      </c>
      <c r="I69" s="49">
        <f>IF('start 4'!$F65&gt;99990,IF('start 4'!$F65=99997,101,0),I$44-(1000*LOG('start 4'!$J65)))</f>
        <v>0</v>
      </c>
      <c r="J69" s="49">
        <f>IF('start 5'!$F65&gt;99990,IF('start 5'!$F65=99997,101,0),J$44-(1000*LOG('start 5'!$J65)))</f>
        <v>0</v>
      </c>
      <c r="K69" s="49">
        <f>IF('start 6'!$F65&gt;99990,IF('start 6'!$F65=99997,101,0),K$44-(1000*LOG('start 6'!$J65)))</f>
        <v>0</v>
      </c>
      <c r="L69" s="49">
        <f>IF('start 7'!$F65&gt;99990,IF('start 7'!$F65=99997,101,0),L$44-(1000*LOG('start 7'!$J65)))</f>
        <v>0</v>
      </c>
      <c r="M69" s="49">
        <f>IF('start 8'!$F65&gt;99990,IF('start 8'!$F65=99997,101,0),M$44-(1000*LOG('start 8'!$J65)))</f>
        <v>0</v>
      </c>
    </row>
    <row r="70" spans="1:13" ht="12.75" customHeight="1">
      <c r="A70" s="48">
        <f>totaal!A66</f>
        <v>0</v>
      </c>
      <c r="B70" s="48">
        <f>totaal!B66</f>
        <v>0</v>
      </c>
      <c r="C70" s="48">
        <f>totaal!C66</f>
        <v>0</v>
      </c>
      <c r="D70" s="48">
        <f>totaal!D66</f>
        <v>0</v>
      </c>
      <c r="E70" s="48">
        <f>totaal!E69</f>
        <v>0</v>
      </c>
      <c r="F70" s="49">
        <f>IF('start 1'!$F66&gt;99990,IF('start 1'!$F66=99997,101,0),F$44-(1000*LOG('start 1'!$J66)))</f>
        <v>0</v>
      </c>
      <c r="G70" s="49">
        <f>IF('start 2'!$F66&gt;99990,IF('start 2'!$F66=99997,101,0),G$44-(1000*LOG('start 2'!$J66)))</f>
        <v>0</v>
      </c>
      <c r="H70" s="49">
        <f>IF('start 3'!$F66&gt;99990,IF('start 3'!$F66=99997,101,0),H$44-(1000*LOG('start 3'!$J66)))</f>
        <v>0</v>
      </c>
      <c r="I70" s="49">
        <f>IF('start 4'!$F66&gt;99990,IF('start 4'!$F66=99997,101,0),I$44-(1000*LOG('start 4'!$J66)))</f>
        <v>0</v>
      </c>
      <c r="J70" s="49">
        <f>IF('start 5'!$F66&gt;99990,IF('start 5'!$F66=99997,101,0),J$44-(1000*LOG('start 5'!$J66)))</f>
        <v>0</v>
      </c>
      <c r="K70" s="49">
        <f>IF('start 6'!$F66&gt;99990,IF('start 6'!$F66=99997,101,0),K$44-(1000*LOG('start 6'!$J66)))</f>
        <v>0</v>
      </c>
      <c r="L70" s="49">
        <f>IF('start 7'!$F66&gt;99990,IF('start 7'!$F66=99997,101,0),L$44-(1000*LOG('start 7'!$J66)))</f>
        <v>0</v>
      </c>
      <c r="M70" s="49">
        <f>IF('start 8'!$F66&gt;99990,IF('start 8'!$F66=99997,101,0),M$44-(1000*LOG('start 8'!$J66)))</f>
        <v>0</v>
      </c>
    </row>
    <row r="71" spans="1:13" ht="12.75" customHeight="1">
      <c r="A71" s="48">
        <f>totaal!A67</f>
        <v>0</v>
      </c>
      <c r="B71" s="48">
        <f>totaal!B67</f>
        <v>0</v>
      </c>
      <c r="C71" s="48">
        <f>totaal!C67</f>
        <v>0</v>
      </c>
      <c r="D71" s="48">
        <f>totaal!D67</f>
        <v>0</v>
      </c>
      <c r="E71" s="48">
        <f>totaal!E70</f>
        <v>0</v>
      </c>
      <c r="F71" s="49">
        <f>IF('start 1'!$F67&gt;99990,IF('start 1'!$F67=99997,101,0),F$44-(1000*LOG('start 1'!$J67)))</f>
        <v>0</v>
      </c>
      <c r="G71" s="49">
        <f>IF('start 2'!$F67&gt;99990,IF('start 2'!$F67=99997,101,0),G$44-(1000*LOG('start 2'!$J67)))</f>
        <v>0</v>
      </c>
      <c r="H71" s="49">
        <f>IF('start 3'!$F67&gt;99990,IF('start 3'!$F67=99997,101,0),H$44-(1000*LOG('start 3'!$J67)))</f>
        <v>0</v>
      </c>
      <c r="I71" s="49">
        <f>IF('start 4'!$F67&gt;99990,IF('start 4'!$F67=99997,101,0),I$44-(1000*LOG('start 4'!$J67)))</f>
        <v>0</v>
      </c>
      <c r="J71" s="49">
        <f>IF('start 5'!$F67&gt;99990,IF('start 5'!$F67=99997,101,0),J$44-(1000*LOG('start 5'!$J67)))</f>
        <v>0</v>
      </c>
      <c r="K71" s="49">
        <f>IF('start 6'!$F67&gt;99990,IF('start 6'!$F67=99997,101,0),K$44-(1000*LOG('start 6'!$J67)))</f>
        <v>0</v>
      </c>
      <c r="L71" s="49">
        <f>IF('start 7'!$F67&gt;99990,IF('start 7'!$F67=99997,101,0),L$44-(1000*LOG('start 7'!$J67)))</f>
        <v>0</v>
      </c>
      <c r="M71" s="49">
        <f>IF('start 8'!$F67&gt;99990,IF('start 8'!$F67=99997,101,0),M$44-(1000*LOG('start 8'!$J67)))</f>
        <v>0</v>
      </c>
    </row>
    <row r="72" spans="1:13" ht="12.75" customHeight="1">
      <c r="A72" s="48">
        <f>totaal!A68</f>
        <v>0</v>
      </c>
      <c r="B72" s="48">
        <f>totaal!B68</f>
        <v>0</v>
      </c>
      <c r="C72" s="48">
        <f>totaal!C68</f>
        <v>0</v>
      </c>
      <c r="D72" s="48">
        <f>totaal!D68</f>
        <v>0</v>
      </c>
      <c r="E72" s="48">
        <f>totaal!E71</f>
        <v>0</v>
      </c>
      <c r="F72" s="49">
        <f>IF('start 1'!$F68&gt;99990,IF('start 1'!$F68=99997,101,0),F$44-(1000*LOG('start 1'!$J68)))</f>
        <v>0</v>
      </c>
      <c r="G72" s="49">
        <f>IF('start 2'!$F68&gt;99990,IF('start 2'!$F68=99997,101,0),G$44-(1000*LOG('start 2'!$J68)))</f>
        <v>0</v>
      </c>
      <c r="H72" s="49">
        <f>IF('start 3'!$F68&gt;99990,IF('start 3'!$F68=99997,101,0),H$44-(1000*LOG('start 3'!$J68)))</f>
        <v>0</v>
      </c>
      <c r="I72" s="49">
        <f>IF('start 4'!$F68&gt;99990,IF('start 4'!$F68=99997,101,0),I$44-(1000*LOG('start 4'!$J68)))</f>
        <v>0</v>
      </c>
      <c r="J72" s="49">
        <f>IF('start 5'!$F68&gt;99990,IF('start 5'!$F68=99997,101,0),J$44-(1000*LOG('start 5'!$J68)))</f>
        <v>0</v>
      </c>
      <c r="K72" s="49">
        <f>IF('start 6'!$F68&gt;99990,IF('start 6'!$F68=99997,101,0),K$44-(1000*LOG('start 6'!$J68)))</f>
        <v>0</v>
      </c>
      <c r="L72" s="49">
        <f>IF('start 7'!$F68&gt;99990,IF('start 7'!$F68=99997,101,0),L$44-(1000*LOG('start 7'!$J68)))</f>
        <v>0</v>
      </c>
      <c r="M72" s="49">
        <f>IF('start 8'!$F68&gt;99990,IF('start 8'!$F68=99997,101,0),M$44-(1000*LOG('start 8'!$J68)))</f>
        <v>0</v>
      </c>
    </row>
    <row r="73" spans="1:13" ht="12.75" customHeight="1">
      <c r="A73" s="48">
        <f>totaal!A69</f>
        <v>0</v>
      </c>
      <c r="B73" s="48">
        <f>totaal!B69</f>
        <v>0</v>
      </c>
      <c r="C73" s="48">
        <f>totaal!C69</f>
        <v>0</v>
      </c>
      <c r="D73" s="48">
        <f>totaal!D69</f>
        <v>0</v>
      </c>
      <c r="E73" s="48">
        <f>totaal!E72</f>
        <v>0</v>
      </c>
      <c r="F73" s="49">
        <f>IF('start 1'!$F69&gt;99990,IF('start 1'!$F69=99997,101,0),F$44-(1000*LOG('start 1'!$J69)))</f>
        <v>0</v>
      </c>
      <c r="G73" s="49">
        <f>IF('start 2'!$F69&gt;99990,IF('start 2'!$F69=99997,101,0),G$44-(1000*LOG('start 2'!$J69)))</f>
        <v>0</v>
      </c>
      <c r="H73" s="49">
        <f>IF('start 3'!$F69&gt;99990,IF('start 3'!$F69=99997,101,0),H$44-(1000*LOG('start 3'!$J69)))</f>
        <v>0</v>
      </c>
      <c r="I73" s="49">
        <f>IF('start 4'!$F69&gt;99990,IF('start 4'!$F69=99997,101,0),I$44-(1000*LOG('start 4'!$J69)))</f>
        <v>0</v>
      </c>
      <c r="J73" s="49">
        <f>IF('start 5'!$F69&gt;99990,IF('start 5'!$F69=99997,101,0),J$44-(1000*LOG('start 5'!$J69)))</f>
        <v>0</v>
      </c>
      <c r="K73" s="49">
        <f>IF('start 6'!$F69&gt;99990,IF('start 6'!$F69=99997,101,0),K$44-(1000*LOG('start 6'!$J69)))</f>
        <v>0</v>
      </c>
      <c r="L73" s="49">
        <f>IF('start 7'!$F69&gt;99990,IF('start 7'!$F69=99997,101,0),L$44-(1000*LOG('start 7'!$J69)))</f>
        <v>0</v>
      </c>
      <c r="M73" s="49">
        <f>IF('start 8'!$F69&gt;99990,IF('start 8'!$F69=99997,101,0),M$44-(1000*LOG('start 8'!$J69)))</f>
        <v>0</v>
      </c>
    </row>
    <row r="74" spans="1:13" ht="12.75" customHeight="1">
      <c r="A74" s="48">
        <f>totaal!A70</f>
        <v>0</v>
      </c>
      <c r="B74" s="48">
        <f>totaal!B70</f>
        <v>0</v>
      </c>
      <c r="C74" s="48">
        <f>totaal!C70</f>
        <v>0</v>
      </c>
      <c r="D74" s="48">
        <f>totaal!D70</f>
        <v>0</v>
      </c>
      <c r="E74" s="48">
        <f>totaal!E73</f>
        <v>0</v>
      </c>
      <c r="F74" s="49">
        <f>IF('start 1'!$F70&gt;99990,IF('start 1'!$F70=99997,101,0),F$44-(1000*LOG('start 1'!$J70)))</f>
        <v>0</v>
      </c>
      <c r="G74" s="49">
        <f>IF('start 2'!$F70&gt;99990,IF('start 2'!$F70=99997,101,0),G$44-(1000*LOG('start 2'!$J70)))</f>
        <v>0</v>
      </c>
      <c r="H74" s="49">
        <f>IF('start 3'!$F70&gt;99990,IF('start 3'!$F70=99997,101,0),H$44-(1000*LOG('start 3'!$J70)))</f>
        <v>0</v>
      </c>
      <c r="I74" s="49">
        <f>IF('start 4'!$F70&gt;99990,IF('start 4'!$F70=99997,101,0),I$44-(1000*LOG('start 4'!$J70)))</f>
        <v>0</v>
      </c>
      <c r="J74" s="49">
        <f>IF('start 5'!$F70&gt;99990,IF('start 5'!$F70=99997,101,0),J$44-(1000*LOG('start 5'!$J70)))</f>
        <v>0</v>
      </c>
      <c r="K74" s="49">
        <f>IF('start 6'!$F70&gt;99990,IF('start 6'!$F70=99997,101,0),K$44-(1000*LOG('start 6'!$J70)))</f>
        <v>0</v>
      </c>
      <c r="L74" s="49">
        <f>IF('start 7'!$F70&gt;99990,IF('start 7'!$F70=99997,101,0),L$44-(1000*LOG('start 7'!$J70)))</f>
        <v>0</v>
      </c>
      <c r="M74" s="49">
        <f>IF('start 8'!$F70&gt;99990,IF('start 8'!$F70=99997,101,0),M$44-(1000*LOG('start 8'!$J70)))</f>
        <v>0</v>
      </c>
    </row>
    <row r="75" spans="1:13" ht="12.75" customHeight="1">
      <c r="A75" s="48">
        <f>totaal!A71</f>
        <v>0</v>
      </c>
      <c r="B75" s="48">
        <f>totaal!B71</f>
        <v>0</v>
      </c>
      <c r="C75" s="48">
        <f>totaal!C71</f>
        <v>0</v>
      </c>
      <c r="D75" s="48">
        <f>totaal!D71</f>
        <v>0</v>
      </c>
      <c r="E75" s="48">
        <f>totaal!E74</f>
        <v>0</v>
      </c>
      <c r="F75" s="49">
        <f>IF('start 1'!$F71&gt;99990,IF('start 1'!$F71=99997,101,0),F$44-(1000*LOG('start 1'!$J71)))</f>
        <v>0</v>
      </c>
      <c r="G75" s="49">
        <f>IF('start 2'!$F71&gt;99990,IF('start 2'!$F71=99997,101,0),G$44-(1000*LOG('start 2'!$J71)))</f>
        <v>0</v>
      </c>
      <c r="H75" s="49">
        <f>IF('start 3'!$F71&gt;99990,IF('start 3'!$F71=99997,101,0),H$44-(1000*LOG('start 3'!$J71)))</f>
        <v>0</v>
      </c>
      <c r="I75" s="49">
        <f>IF('start 4'!$F71&gt;99990,IF('start 4'!$F71=99997,101,0),I$44-(1000*LOG('start 4'!$J71)))</f>
        <v>0</v>
      </c>
      <c r="J75" s="49">
        <f>IF('start 5'!$F71&gt;99990,IF('start 5'!$F71=99997,101,0),J$44-(1000*LOG('start 5'!$J71)))</f>
        <v>0</v>
      </c>
      <c r="K75" s="49">
        <f>IF('start 6'!$F71&gt;99990,IF('start 6'!$F71=99997,101,0),K$44-(1000*LOG('start 6'!$J71)))</f>
        <v>0</v>
      </c>
      <c r="L75" s="49">
        <f>IF('start 7'!$F71&gt;99990,IF('start 7'!$F71=99997,101,0),L$44-(1000*LOG('start 7'!$J71)))</f>
        <v>0</v>
      </c>
      <c r="M75" s="49">
        <f>IF('start 8'!$F71&gt;99990,IF('start 8'!$F71=99997,101,0),M$44-(1000*LOG('start 8'!$J71)))</f>
        <v>0</v>
      </c>
    </row>
    <row r="76" spans="1:13" ht="12.75" customHeight="1">
      <c r="A76" s="48">
        <f>totaal!A72</f>
        <v>0</v>
      </c>
      <c r="B76" s="48">
        <f>totaal!B72</f>
        <v>0</v>
      </c>
      <c r="C76" s="48">
        <f>totaal!C72</f>
        <v>0</v>
      </c>
      <c r="D76" s="48">
        <f>totaal!D72</f>
        <v>0</v>
      </c>
      <c r="E76" s="48">
        <f>totaal!E75</f>
        <v>0</v>
      </c>
      <c r="F76" s="49">
        <f>IF('start 1'!$F72&gt;99990,IF('start 1'!$F72=99997,101,0),F$44-(1000*LOG('start 1'!$J72)))</f>
        <v>0</v>
      </c>
      <c r="G76" s="49">
        <f>IF('start 2'!$F72&gt;99990,IF('start 2'!$F72=99997,101,0),G$44-(1000*LOG('start 2'!$J72)))</f>
        <v>0</v>
      </c>
      <c r="H76" s="49">
        <f>IF('start 3'!$F72&gt;99990,IF('start 3'!$F72=99997,101,0),H$44-(1000*LOG('start 3'!$J72)))</f>
        <v>0</v>
      </c>
      <c r="I76" s="49">
        <f>IF('start 4'!$F72&gt;99990,IF('start 4'!$F72=99997,101,0),I$44-(1000*LOG('start 4'!$J72)))</f>
        <v>0</v>
      </c>
      <c r="J76" s="49">
        <f>IF('start 5'!$F72&gt;99990,IF('start 5'!$F72=99997,101,0),J$44-(1000*LOG('start 5'!$J72)))</f>
        <v>0</v>
      </c>
      <c r="K76" s="49">
        <f>IF('start 6'!$F72&gt;99990,IF('start 6'!$F72=99997,101,0),K$44-(1000*LOG('start 6'!$J72)))</f>
        <v>0</v>
      </c>
      <c r="L76" s="49">
        <f>IF('start 7'!$F72&gt;99990,IF('start 7'!$F72=99997,101,0),L$44-(1000*LOG('start 7'!$J72)))</f>
        <v>0</v>
      </c>
      <c r="M76" s="49">
        <f>IF('start 8'!$F72&gt;99990,IF('start 8'!$F72=99997,101,0),M$44-(1000*LOG('start 8'!$J72)))</f>
        <v>0</v>
      </c>
    </row>
    <row r="77" spans="1:13" ht="12.75" customHeight="1">
      <c r="A77" s="48">
        <f>totaal!A73</f>
        <v>0</v>
      </c>
      <c r="B77" s="48">
        <f>totaal!B73</f>
        <v>0</v>
      </c>
      <c r="C77" s="48">
        <f>totaal!C73</f>
        <v>0</v>
      </c>
      <c r="D77" s="48">
        <f>totaal!D73</f>
        <v>0</v>
      </c>
      <c r="E77" s="48">
        <f>totaal!E76</f>
        <v>0</v>
      </c>
      <c r="F77" s="49">
        <f>IF('start 1'!$F73&gt;99990,IF('start 1'!$F73=99997,101,0),F$44-(1000*LOG('start 1'!$J73)))</f>
        <v>0</v>
      </c>
      <c r="G77" s="49">
        <f>IF('start 2'!$F73&gt;99990,IF('start 2'!$F73=99997,101,0),G$44-(1000*LOG('start 2'!$J73)))</f>
        <v>0</v>
      </c>
      <c r="H77" s="49">
        <f>IF('start 3'!$F73&gt;99990,IF('start 3'!$F73=99997,101,0),H$44-(1000*LOG('start 3'!$J73)))</f>
        <v>0</v>
      </c>
      <c r="I77" s="49">
        <f>IF('start 4'!$F73&gt;99990,IF('start 4'!$F73=99997,101,0),I$44-(1000*LOG('start 4'!$J73)))</f>
        <v>0</v>
      </c>
      <c r="J77" s="49">
        <f>IF('start 5'!$F73&gt;99990,IF('start 5'!$F73=99997,101,0),J$44-(1000*LOG('start 5'!$J73)))</f>
        <v>0</v>
      </c>
      <c r="K77" s="49">
        <f>IF('start 6'!$F73&gt;99990,IF('start 6'!$F73=99997,101,0),K$44-(1000*LOG('start 6'!$J73)))</f>
        <v>0</v>
      </c>
      <c r="L77" s="49">
        <f>IF('start 7'!$F73&gt;99990,IF('start 7'!$F73=99997,101,0),L$44-(1000*LOG('start 7'!$J73)))</f>
        <v>0</v>
      </c>
      <c r="M77" s="49">
        <f>IF('start 8'!$F73&gt;99990,IF('start 8'!$F73=99997,101,0),M$44-(1000*LOG('start 8'!$J73)))</f>
        <v>0</v>
      </c>
    </row>
    <row r="78" spans="1:13" ht="12.75" customHeight="1">
      <c r="A78" s="48">
        <f>totaal!A74</f>
        <v>0</v>
      </c>
      <c r="B78" s="48">
        <f>totaal!B74</f>
        <v>0</v>
      </c>
      <c r="C78" s="48">
        <f>totaal!C74</f>
        <v>0</v>
      </c>
      <c r="D78" s="48">
        <f>totaal!D74</f>
        <v>0</v>
      </c>
      <c r="E78" s="48">
        <f>totaal!E77</f>
        <v>0</v>
      </c>
      <c r="F78" s="49">
        <f>IF('start 1'!$F74&gt;99990,IF('start 1'!$F74=99997,101,0),F$44-(1000*LOG('start 1'!$J74)))</f>
        <v>0</v>
      </c>
      <c r="G78" s="49">
        <f>IF('start 2'!$F74&gt;99990,IF('start 2'!$F74=99997,101,0),G$44-(1000*LOG('start 2'!$J74)))</f>
        <v>0</v>
      </c>
      <c r="H78" s="49">
        <f>IF('start 3'!$F74&gt;99990,IF('start 3'!$F74=99997,101,0),H$44-(1000*LOG('start 3'!$J74)))</f>
        <v>0</v>
      </c>
      <c r="I78" s="49">
        <f>IF('start 4'!$F74&gt;99990,IF('start 4'!$F74=99997,101,0),I$44-(1000*LOG('start 4'!$J74)))</f>
        <v>0</v>
      </c>
      <c r="J78" s="49">
        <f>IF('start 5'!$F74&gt;99990,IF('start 5'!$F74=99997,101,0),J$44-(1000*LOG('start 5'!$J74)))</f>
        <v>0</v>
      </c>
      <c r="K78" s="49">
        <f>IF('start 6'!$F74&gt;99990,IF('start 6'!$F74=99997,101,0),K$44-(1000*LOG('start 6'!$J74)))</f>
        <v>0</v>
      </c>
      <c r="L78" s="49">
        <f>IF('start 7'!$F74&gt;99990,IF('start 7'!$F74=99997,101,0),L$44-(1000*LOG('start 7'!$J74)))</f>
        <v>0</v>
      </c>
      <c r="M78" s="49">
        <f>IF('start 8'!$F74&gt;99990,IF('start 8'!$F74=99997,101,0),M$44-(1000*LOG('start 8'!$J74)))</f>
        <v>0</v>
      </c>
    </row>
    <row r="79" spans="1:13" ht="12.75" customHeight="1">
      <c r="A79" s="48">
        <f>totaal!A75</f>
        <v>0</v>
      </c>
      <c r="B79" s="48">
        <f>totaal!B75</f>
        <v>0</v>
      </c>
      <c r="C79" s="48">
        <f>totaal!C75</f>
        <v>0</v>
      </c>
      <c r="D79" s="48">
        <f>totaal!D75</f>
        <v>0</v>
      </c>
      <c r="E79" s="48">
        <f>totaal!E78</f>
        <v>0</v>
      </c>
      <c r="F79" s="49">
        <f>IF('start 1'!$F75&gt;99990,IF('start 1'!$F75=99997,101,0),F$44-(1000*LOG('start 1'!$J75)))</f>
        <v>0</v>
      </c>
      <c r="G79" s="49">
        <f>IF('start 2'!$F75&gt;99990,IF('start 2'!$F75=99997,101,0),G$44-(1000*LOG('start 2'!$J75)))</f>
        <v>0</v>
      </c>
      <c r="H79" s="49">
        <f>IF('start 3'!$F75&gt;99990,IF('start 3'!$F75=99997,101,0),H$44-(1000*LOG('start 3'!$J75)))</f>
        <v>0</v>
      </c>
      <c r="I79" s="49">
        <f>IF('start 4'!$F75&gt;99990,IF('start 4'!$F75=99997,101,0),I$44-(1000*LOG('start 4'!$J75)))</f>
        <v>0</v>
      </c>
      <c r="J79" s="49">
        <f>IF('start 5'!$F75&gt;99990,IF('start 5'!$F75=99997,101,0),J$44-(1000*LOG('start 5'!$J75)))</f>
        <v>0</v>
      </c>
      <c r="K79" s="49">
        <f>IF('start 6'!$F75&gt;99990,IF('start 6'!$F75=99997,101,0),K$44-(1000*LOG('start 6'!$J75)))</f>
        <v>0</v>
      </c>
      <c r="L79" s="49">
        <f>IF('start 7'!$F75&gt;99990,IF('start 7'!$F75=99997,101,0),L$44-(1000*LOG('start 7'!$J75)))</f>
        <v>0</v>
      </c>
      <c r="M79" s="49">
        <f>IF('start 8'!$F75&gt;99990,IF('start 8'!$F75=99997,101,0),M$44-(1000*LOG('start 8'!$J75)))</f>
        <v>0</v>
      </c>
    </row>
    <row r="80" spans="1:13" ht="12.75" customHeight="1">
      <c r="A80" s="48">
        <f>totaal!A76</f>
        <v>0</v>
      </c>
      <c r="B80" s="48">
        <f>totaal!B76</f>
        <v>0</v>
      </c>
      <c r="C80" s="48">
        <f>totaal!C76</f>
        <v>0</v>
      </c>
      <c r="D80" s="48">
        <f>totaal!D76</f>
        <v>0</v>
      </c>
      <c r="E80" s="48">
        <f>totaal!E79</f>
        <v>0</v>
      </c>
      <c r="F80" s="49">
        <f>IF('start 1'!$F76&gt;99990,IF('start 1'!$F76=99997,101,0),F$44-(1000*LOG('start 1'!$J76)))</f>
        <v>0</v>
      </c>
      <c r="G80" s="49">
        <f>IF('start 2'!$F76&gt;99990,IF('start 2'!$F76=99997,101,0),G$44-(1000*LOG('start 2'!$J76)))</f>
        <v>0</v>
      </c>
      <c r="H80" s="49">
        <f>IF('start 3'!$F76&gt;99990,IF('start 3'!$F76=99997,101,0),H$44-(1000*LOG('start 3'!$J76)))</f>
        <v>0</v>
      </c>
      <c r="I80" s="49">
        <f>IF('start 4'!$F76&gt;99990,IF('start 4'!$F76=99997,101,0),I$44-(1000*LOG('start 4'!$J76)))</f>
        <v>0</v>
      </c>
      <c r="J80" s="49">
        <f>IF('start 5'!$F76&gt;99990,IF('start 5'!$F76=99997,101,0),J$44-(1000*LOG('start 5'!$J76)))</f>
        <v>0</v>
      </c>
      <c r="K80" s="49">
        <f>IF('start 6'!$F76&gt;99990,IF('start 6'!$F76=99997,101,0),K$44-(1000*LOG('start 6'!$J76)))</f>
        <v>0</v>
      </c>
      <c r="L80" s="49">
        <f>IF('start 7'!$F76&gt;99990,IF('start 7'!$F76=99997,101,0),L$44-(1000*LOG('start 7'!$J76)))</f>
        <v>0</v>
      </c>
      <c r="M80" s="49">
        <f>IF('start 8'!$F76&gt;99990,IF('start 8'!$F76=99997,101,0),M$44-(1000*LOG('start 8'!$J76)))</f>
        <v>0</v>
      </c>
    </row>
    <row r="81" spans="1:13" ht="12.75" customHeight="1">
      <c r="A81" s="48">
        <f>totaal!A77</f>
        <v>0</v>
      </c>
      <c r="B81" s="48">
        <f>totaal!B77</f>
        <v>0</v>
      </c>
      <c r="C81" s="48">
        <f>totaal!C77</f>
        <v>0</v>
      </c>
      <c r="D81" s="48">
        <f>totaal!D77</f>
        <v>0</v>
      </c>
      <c r="E81" s="48">
        <f>totaal!E80</f>
        <v>0</v>
      </c>
      <c r="F81" s="49">
        <f>IF('start 1'!$F77&gt;99990,IF('start 1'!$F77=99997,101,0),F$44-(1000*LOG('start 1'!$J77)))</f>
        <v>0</v>
      </c>
      <c r="G81" s="49">
        <f>IF('start 2'!$F77&gt;99990,IF('start 2'!$F77=99997,101,0),G$44-(1000*LOG('start 2'!$J77)))</f>
        <v>0</v>
      </c>
      <c r="H81" s="49">
        <f>IF('start 3'!$F77&gt;99990,IF('start 3'!$F77=99997,101,0),H$44-(1000*LOG('start 3'!$J77)))</f>
        <v>0</v>
      </c>
      <c r="I81" s="49">
        <f>IF('start 4'!$F77&gt;99990,IF('start 4'!$F77=99997,101,0),I$44-(1000*LOG('start 4'!$J77)))</f>
        <v>0</v>
      </c>
      <c r="J81" s="49">
        <f>IF('start 5'!$F77&gt;99990,IF('start 5'!$F77=99997,101,0),J$44-(1000*LOG('start 5'!$J77)))</f>
        <v>0</v>
      </c>
      <c r="K81" s="49">
        <f>IF('start 6'!$F77&gt;99990,IF('start 6'!$F77=99997,101,0),K$44-(1000*LOG('start 6'!$J77)))</f>
        <v>0</v>
      </c>
      <c r="L81" s="49">
        <f>IF('start 7'!$F77&gt;99990,IF('start 7'!$F77=99997,101,0),L$44-(1000*LOG('start 7'!$J77)))</f>
        <v>0</v>
      </c>
      <c r="M81" s="49">
        <f>IF('start 8'!$F77&gt;99990,IF('start 8'!$F77=99997,101,0),M$44-(1000*LOG('start 8'!$J77)))</f>
        <v>0</v>
      </c>
    </row>
    <row r="82" spans="1:13" ht="12.75" customHeight="1">
      <c r="A82" s="48">
        <f>totaal!A78</f>
        <v>0</v>
      </c>
      <c r="B82" s="48">
        <f>totaal!B78</f>
        <v>0</v>
      </c>
      <c r="C82" s="48">
        <f>totaal!C78</f>
        <v>0</v>
      </c>
      <c r="D82" s="48">
        <f>totaal!D78</f>
        <v>0</v>
      </c>
      <c r="E82" s="48">
        <f>totaal!E81</f>
        <v>0</v>
      </c>
      <c r="F82" s="49">
        <f>IF('start 1'!$F78&gt;99990,IF('start 1'!$F78=99997,101,0),F$44-(1000*LOG('start 1'!$J78)))</f>
        <v>0</v>
      </c>
      <c r="G82" s="49">
        <f>IF('start 2'!$F78&gt;99990,IF('start 2'!$F78=99997,101,0),G$44-(1000*LOG('start 2'!$J78)))</f>
        <v>0</v>
      </c>
      <c r="H82" s="49">
        <f>IF('start 3'!$F78&gt;99990,IF('start 3'!$F78=99997,101,0),H$44-(1000*LOG('start 3'!$J78)))</f>
        <v>0</v>
      </c>
      <c r="I82" s="49">
        <f>IF('start 4'!$F78&gt;99990,IF('start 4'!$F78=99997,101,0),I$44-(1000*LOG('start 4'!$J78)))</f>
        <v>0</v>
      </c>
      <c r="J82" s="49">
        <f>IF('start 5'!$F78&gt;99990,IF('start 5'!$F78=99997,101,0),J$44-(1000*LOG('start 5'!$J78)))</f>
        <v>0</v>
      </c>
      <c r="K82" s="49">
        <f>IF('start 6'!$F78&gt;99990,IF('start 6'!$F78=99997,101,0),K$44-(1000*LOG('start 6'!$J78)))</f>
        <v>0</v>
      </c>
      <c r="L82" s="49">
        <f>IF('start 7'!$F78&gt;99990,IF('start 7'!$F78=99997,101,0),L$44-(1000*LOG('start 7'!$J78)))</f>
        <v>0</v>
      </c>
      <c r="M82" s="49">
        <f>IF('start 8'!$F78&gt;99990,IF('start 8'!$F78=99997,101,0),M$44-(1000*LOG('start 8'!$J78)))</f>
        <v>0</v>
      </c>
    </row>
    <row r="83" ht="12.75" customHeight="1"/>
  </sheetData>
  <sheetProtection password="C41E" sheet="1" objects="1" scenarios="1"/>
  <printOptions/>
  <pageMargins left="1.4569444444444444" right="1.2597222222222222" top="0.5902777777777778" bottom="0.5118055555555556" header="0.3541666666666667" footer="0.27569444444444446"/>
  <pageSetup horizontalDpi="300" verticalDpi="300" orientation="landscape" paperSize="9"/>
  <headerFooter alignWithMargins="0">
    <oddHeader>&amp;C&amp;A</oddHeader>
    <oddFooter>&amp;CPage &amp;P</oddFooter>
  </headerFooter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showGridLines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23" sqref="E23"/>
    </sheetView>
  </sheetViews>
  <sheetFormatPr defaultColWidth="9.140625" defaultRowHeight="12.75"/>
  <cols>
    <col min="1" max="1" width="17.00390625" style="38" customWidth="1"/>
    <col min="2" max="2" width="16.8515625" style="38" customWidth="1"/>
    <col min="3" max="3" width="14.00390625" style="38" customWidth="1"/>
    <col min="4" max="4" width="7.421875" style="35" customWidth="1"/>
    <col min="5" max="5" width="11.7109375" style="39" customWidth="1"/>
    <col min="6" max="6" width="11.7109375" style="34" hidden="1" customWidth="1"/>
    <col min="7" max="7" width="11.7109375" style="34" customWidth="1"/>
    <col min="8" max="8" width="11.7109375" style="34" hidden="1" customWidth="1"/>
    <col min="9" max="10" width="11.7109375" style="34" customWidth="1"/>
    <col min="11" max="11" width="11.7109375" style="36" customWidth="1"/>
    <col min="12" max="16384" width="9.00390625" style="34" customWidth="1"/>
  </cols>
  <sheetData>
    <row r="1" spans="1:11" s="4" customFormat="1" ht="12.75">
      <c r="A1" s="40" t="s">
        <v>0</v>
      </c>
      <c r="B1" s="41">
        <f>totaal!B1</f>
        <v>44836</v>
      </c>
      <c r="G1" s="9"/>
      <c r="H1" s="9"/>
      <c r="J1" s="9"/>
      <c r="K1" s="10"/>
    </row>
    <row r="2" spans="1:11" s="12" customFormat="1" ht="13.5" customHeight="1">
      <c r="A2" s="12">
        <f>totaal!A2</f>
        <v>0</v>
      </c>
      <c r="B2" s="7">
        <f>totaal!B2</f>
        <v>0</v>
      </c>
      <c r="C2" s="12">
        <f>totaal!F2</f>
        <v>0</v>
      </c>
      <c r="D2" s="12">
        <f>totaal!G2</f>
        <v>0</v>
      </c>
      <c r="E2" s="42" t="s">
        <v>48</v>
      </c>
      <c r="F2" s="17" t="s">
        <v>49</v>
      </c>
      <c r="G2" s="17" t="s">
        <v>49</v>
      </c>
      <c r="H2" s="17" t="s">
        <v>50</v>
      </c>
      <c r="I2" s="17" t="s">
        <v>50</v>
      </c>
      <c r="J2" s="17" t="s">
        <v>17</v>
      </c>
      <c r="K2" s="16" t="s">
        <v>51</v>
      </c>
    </row>
    <row r="3" spans="1:11" s="29" customFormat="1" ht="19.5" customHeight="1">
      <c r="A3" s="43">
        <f>totaal!A3</f>
        <v>0</v>
      </c>
      <c r="B3" s="43"/>
      <c r="C3" s="44">
        <f>COUNTIF(F4:F21,"&lt;99998")</f>
        <v>9</v>
      </c>
      <c r="D3" s="45" t="s">
        <v>52</v>
      </c>
      <c r="E3" s="46">
        <v>0.4583333333333333</v>
      </c>
      <c r="F3" s="47">
        <f>(HOUR($E$3)*3600)+(MINUTE($E$3)*60)+SECOND($E$3)</f>
        <v>39600</v>
      </c>
      <c r="G3" s="32"/>
      <c r="H3" s="32"/>
      <c r="I3" s="32"/>
      <c r="J3" s="32"/>
      <c r="K3" s="31"/>
    </row>
    <row r="4" spans="1:11" ht="12.75" customHeight="1">
      <c r="A4" s="48">
        <f>totaal!A4</f>
        <v>0</v>
      </c>
      <c r="B4" s="48">
        <f>totaal!B4</f>
        <v>0</v>
      </c>
      <c r="C4" s="48">
        <f>totaal!F4</f>
        <v>0</v>
      </c>
      <c r="D4" s="49">
        <f>totaal!G4</f>
        <v>111</v>
      </c>
      <c r="E4" s="50">
        <v>0.49233796296296295</v>
      </c>
      <c r="F4" s="49">
        <f aca="true" t="shared" si="0" ref="F4:F21">IF(OR($F$3=0,ISBLANK(E4)),99999,IF(OR(E4="DNF",E4="dnf"),99997,IF(OR(E4="DNS",E4="dns"),99998,((HOUR(E4)*3600)+(MINUTE(E4)*60)+SECOND(E4))-F$3)))</f>
        <v>2938</v>
      </c>
      <c r="G4" s="51">
        <f aca="true" t="shared" si="1" ref="G4:G21">IF(F4&gt;99990,"",F4/3600/24)</f>
        <v>0.03400462962962963</v>
      </c>
      <c r="H4" s="52">
        <f aca="true" t="shared" si="2" ref="H4:H21">IF(F4&gt;99990,"",(F4*100)/D4)</f>
        <v>2646.846846846847</v>
      </c>
      <c r="I4" s="51">
        <f aca="true" t="shared" si="3" ref="I4:I21">IF(F4&gt;99990,"",H4/3600/24)</f>
        <v>0.0306348014681348</v>
      </c>
      <c r="J4" s="49">
        <f aca="true" t="shared" si="4" ref="J4:J21">IF(F4&lt;99997,RANK(H4,$H$4:$H$21,1),IF(F4=99998,2+$C$3,IF(F4=99997,1+$C$3,0)))</f>
        <v>3</v>
      </c>
      <c r="K4" s="26">
        <f aca="true" t="shared" si="5" ref="K4:K21">IF(F4=99999,"",CHOOSE(J4,0,3,5.7,8,10,11.7,13,14,15,16,17,18,19,20,21,22,23,24,25,26))</f>
        <v>5.7</v>
      </c>
    </row>
    <row r="5" spans="1:11" ht="12.75" customHeight="1">
      <c r="A5" s="48">
        <f>totaal!A5</f>
        <v>0</v>
      </c>
      <c r="B5" s="48">
        <f>totaal!B5</f>
        <v>0</v>
      </c>
      <c r="C5" s="48">
        <f>totaal!F5</f>
        <v>0</v>
      </c>
      <c r="D5" s="49">
        <f>totaal!G5</f>
        <v>111</v>
      </c>
      <c r="E5" s="50" t="s">
        <v>53</v>
      </c>
      <c r="F5" s="49">
        <f t="shared" si="0"/>
        <v>99997</v>
      </c>
      <c r="G5" s="51">
        <f t="shared" si="1"/>
        <v>0</v>
      </c>
      <c r="H5" s="52">
        <f t="shared" si="2"/>
        <v>0</v>
      </c>
      <c r="I5" s="51">
        <f t="shared" si="3"/>
        <v>0</v>
      </c>
      <c r="J5" s="49">
        <f t="shared" si="4"/>
        <v>10</v>
      </c>
      <c r="K5" s="26">
        <f t="shared" si="5"/>
        <v>16</v>
      </c>
    </row>
    <row r="6" spans="1:11" ht="12.75" customHeight="1">
      <c r="A6" s="48">
        <f>totaal!A6</f>
        <v>0</v>
      </c>
      <c r="B6" s="48">
        <f>totaal!B6</f>
        <v>0</v>
      </c>
      <c r="C6" s="48">
        <f>totaal!F6</f>
        <v>0</v>
      </c>
      <c r="D6" s="49">
        <f>totaal!G6</f>
        <v>111</v>
      </c>
      <c r="E6" s="50">
        <v>0.4945486111111111</v>
      </c>
      <c r="F6" s="49">
        <f t="shared" si="0"/>
        <v>3129</v>
      </c>
      <c r="G6" s="51">
        <f t="shared" si="1"/>
        <v>0.03621527777777778</v>
      </c>
      <c r="H6" s="52">
        <f t="shared" si="2"/>
        <v>2818.9189189189187</v>
      </c>
      <c r="I6" s="51">
        <f t="shared" si="3"/>
        <v>0.03262637637637637</v>
      </c>
      <c r="J6" s="49">
        <f t="shared" si="4"/>
        <v>5</v>
      </c>
      <c r="K6" s="26">
        <f t="shared" si="5"/>
        <v>10</v>
      </c>
    </row>
    <row r="7" spans="1:11" ht="12.75" customHeight="1">
      <c r="A7" s="48">
        <f>totaal!A7</f>
        <v>0</v>
      </c>
      <c r="B7" s="48">
        <f>totaal!B7</f>
        <v>0</v>
      </c>
      <c r="C7" s="48">
        <f>totaal!F7</f>
        <v>0</v>
      </c>
      <c r="D7" s="49">
        <f>totaal!G7</f>
        <v>107</v>
      </c>
      <c r="E7" s="50">
        <v>0.4901388888888889</v>
      </c>
      <c r="F7" s="49">
        <f t="shared" si="0"/>
        <v>2748</v>
      </c>
      <c r="G7" s="51">
        <f t="shared" si="1"/>
        <v>0.03180555555555555</v>
      </c>
      <c r="H7" s="52">
        <f t="shared" si="2"/>
        <v>2568.2242990654204</v>
      </c>
      <c r="I7" s="51">
        <f t="shared" si="3"/>
        <v>0.029724818276220144</v>
      </c>
      <c r="J7" s="49">
        <f t="shared" si="4"/>
        <v>2</v>
      </c>
      <c r="K7" s="26">
        <f t="shared" si="5"/>
        <v>3</v>
      </c>
    </row>
    <row r="8" spans="1:11" ht="12.75" customHeight="1">
      <c r="A8" s="48">
        <f>totaal!A8</f>
        <v>0</v>
      </c>
      <c r="B8" s="48">
        <f>totaal!B8</f>
        <v>0</v>
      </c>
      <c r="C8" s="48">
        <f>totaal!F8</f>
        <v>0</v>
      </c>
      <c r="D8" s="49">
        <f>totaal!G8</f>
        <v>111</v>
      </c>
      <c r="E8" s="50">
        <v>0.5013657407407407</v>
      </c>
      <c r="F8" s="49">
        <f t="shared" si="0"/>
        <v>3718</v>
      </c>
      <c r="G8" s="51">
        <f t="shared" si="1"/>
        <v>0.04303240740740741</v>
      </c>
      <c r="H8" s="52">
        <f t="shared" si="2"/>
        <v>3349.5495495495497</v>
      </c>
      <c r="I8" s="51">
        <f t="shared" si="3"/>
        <v>0.038767934601267935</v>
      </c>
      <c r="J8" s="49">
        <f t="shared" si="4"/>
        <v>8</v>
      </c>
      <c r="K8" s="26">
        <f t="shared" si="5"/>
        <v>14</v>
      </c>
    </row>
    <row r="9" spans="1:11" ht="12.75" customHeight="1">
      <c r="A9" s="48">
        <f>totaal!A9</f>
        <v>0</v>
      </c>
      <c r="B9" s="48">
        <f>totaal!B9</f>
        <v>0</v>
      </c>
      <c r="C9" s="48">
        <f>totaal!F9</f>
        <v>0</v>
      </c>
      <c r="D9" s="49">
        <f>totaal!G9</f>
        <v>111</v>
      </c>
      <c r="E9" s="50">
        <v>0.4950925925925926</v>
      </c>
      <c r="F9" s="49">
        <f t="shared" si="0"/>
        <v>3176</v>
      </c>
      <c r="G9" s="51">
        <f t="shared" si="1"/>
        <v>0.03675925925925926</v>
      </c>
      <c r="H9" s="52">
        <f t="shared" si="2"/>
        <v>2861.261261261261</v>
      </c>
      <c r="I9" s="51">
        <f t="shared" si="3"/>
        <v>0.033116449783116446</v>
      </c>
      <c r="J9" s="49">
        <f t="shared" si="4"/>
        <v>6</v>
      </c>
      <c r="K9" s="26">
        <f t="shared" si="5"/>
        <v>11.7</v>
      </c>
    </row>
    <row r="10" spans="1:11" ht="12.75" customHeight="1">
      <c r="A10" s="48">
        <f>totaal!A10</f>
        <v>0</v>
      </c>
      <c r="B10" s="48">
        <f>totaal!B10</f>
        <v>0</v>
      </c>
      <c r="C10" s="48">
        <f>totaal!F10</f>
        <v>0</v>
      </c>
      <c r="D10" s="49">
        <f>totaal!G10</f>
        <v>111</v>
      </c>
      <c r="E10" s="50">
        <v>0.49716435185185187</v>
      </c>
      <c r="F10" s="49">
        <f t="shared" si="0"/>
        <v>3355</v>
      </c>
      <c r="G10" s="51">
        <f t="shared" si="1"/>
        <v>0.03883101851851852</v>
      </c>
      <c r="H10" s="52">
        <f t="shared" si="2"/>
        <v>3022.5225225225226</v>
      </c>
      <c r="I10" s="51">
        <f t="shared" si="3"/>
        <v>0.0349828995662329</v>
      </c>
      <c r="J10" s="49">
        <f t="shared" si="4"/>
        <v>7</v>
      </c>
      <c r="K10" s="26">
        <f t="shared" si="5"/>
        <v>13</v>
      </c>
    </row>
    <row r="11" spans="1:11" ht="12.75" customHeight="1">
      <c r="A11" s="48">
        <f>totaal!A11</f>
        <v>0</v>
      </c>
      <c r="B11" s="48">
        <f>totaal!B11</f>
        <v>0</v>
      </c>
      <c r="C11" s="48">
        <f>totaal!F11</f>
        <v>0</v>
      </c>
      <c r="D11" s="49">
        <f>totaal!G11</f>
        <v>116</v>
      </c>
      <c r="E11" s="50" t="s">
        <v>54</v>
      </c>
      <c r="F11" s="49">
        <f t="shared" si="0"/>
        <v>99998</v>
      </c>
      <c r="G11" s="51">
        <f t="shared" si="1"/>
        <v>0</v>
      </c>
      <c r="H11" s="52">
        <f t="shared" si="2"/>
        <v>0</v>
      </c>
      <c r="I11" s="51">
        <f t="shared" si="3"/>
        <v>0</v>
      </c>
      <c r="J11" s="49">
        <f t="shared" si="4"/>
        <v>11</v>
      </c>
      <c r="K11" s="26">
        <f t="shared" si="5"/>
        <v>17</v>
      </c>
    </row>
    <row r="12" spans="1:11" ht="12.75" customHeight="1">
      <c r="A12" s="48">
        <f>totaal!A12</f>
        <v>0</v>
      </c>
      <c r="B12" s="48">
        <f>totaal!B12</f>
        <v>0</v>
      </c>
      <c r="C12" s="48">
        <f>totaal!F12</f>
        <v>0</v>
      </c>
      <c r="D12" s="49">
        <f>totaal!G12</f>
        <v>0</v>
      </c>
      <c r="E12" s="50"/>
      <c r="F12" s="49">
        <f t="shared" si="0"/>
        <v>99999</v>
      </c>
      <c r="G12" s="51">
        <f t="shared" si="1"/>
        <v>0</v>
      </c>
      <c r="H12" s="52">
        <f t="shared" si="2"/>
        <v>0</v>
      </c>
      <c r="I12" s="51">
        <f t="shared" si="3"/>
        <v>0</v>
      </c>
      <c r="J12" s="49">
        <f t="shared" si="4"/>
        <v>0</v>
      </c>
      <c r="K12" s="26">
        <f t="shared" si="5"/>
        <v>0</v>
      </c>
    </row>
    <row r="13" spans="1:11" ht="12.75" customHeight="1">
      <c r="A13" s="48">
        <f>totaal!A13</f>
        <v>0</v>
      </c>
      <c r="B13" s="48">
        <f>totaal!B13</f>
        <v>0</v>
      </c>
      <c r="C13" s="48">
        <f>totaal!F13</f>
        <v>0</v>
      </c>
      <c r="D13" s="49">
        <f>totaal!G13</f>
        <v>111</v>
      </c>
      <c r="E13" s="50">
        <v>0.4904513888888889</v>
      </c>
      <c r="F13" s="49">
        <f t="shared" si="0"/>
        <v>2775</v>
      </c>
      <c r="G13" s="51">
        <f t="shared" si="1"/>
        <v>0.03211805555555556</v>
      </c>
      <c r="H13" s="52">
        <f t="shared" si="2"/>
        <v>2500</v>
      </c>
      <c r="I13" s="51">
        <f t="shared" si="3"/>
        <v>0.028935185185185185</v>
      </c>
      <c r="J13" s="49">
        <f t="shared" si="4"/>
        <v>1</v>
      </c>
      <c r="K13" s="26">
        <f t="shared" si="5"/>
        <v>0</v>
      </c>
    </row>
    <row r="14" spans="1:11" ht="12.75" customHeight="1">
      <c r="A14" s="48">
        <f>totaal!A14</f>
        <v>0</v>
      </c>
      <c r="B14" s="48">
        <f>totaal!B14</f>
        <v>0</v>
      </c>
      <c r="C14" s="48">
        <f>totaal!F14</f>
        <v>0</v>
      </c>
      <c r="D14" s="49">
        <f>totaal!G14</f>
        <v>107</v>
      </c>
      <c r="E14" s="50">
        <v>0.49126157407407406</v>
      </c>
      <c r="F14" s="49">
        <f t="shared" si="0"/>
        <v>2845</v>
      </c>
      <c r="G14" s="51">
        <f t="shared" si="1"/>
        <v>0.03292824074074074</v>
      </c>
      <c r="H14" s="52">
        <f t="shared" si="2"/>
        <v>2658.878504672897</v>
      </c>
      <c r="I14" s="51">
        <f t="shared" si="3"/>
        <v>0.03077405676704742</v>
      </c>
      <c r="J14" s="49">
        <f t="shared" si="4"/>
        <v>4</v>
      </c>
      <c r="K14" s="26">
        <f t="shared" si="5"/>
        <v>8</v>
      </c>
    </row>
    <row r="15" spans="1:11" ht="12.75" customHeight="1">
      <c r="A15" s="48">
        <f>totaal!A15</f>
        <v>0</v>
      </c>
      <c r="B15" s="48">
        <f>totaal!B15</f>
        <v>0</v>
      </c>
      <c r="C15" s="48">
        <f>totaal!F15</f>
        <v>0</v>
      </c>
      <c r="D15" s="49">
        <f>totaal!G15</f>
        <v>0</v>
      </c>
      <c r="E15" s="50"/>
      <c r="F15" s="49">
        <f t="shared" si="0"/>
        <v>99999</v>
      </c>
      <c r="G15" s="51">
        <f t="shared" si="1"/>
        <v>0</v>
      </c>
      <c r="H15" s="52">
        <f t="shared" si="2"/>
        <v>0</v>
      </c>
      <c r="I15" s="51">
        <f t="shared" si="3"/>
        <v>0</v>
      </c>
      <c r="J15" s="49">
        <f t="shared" si="4"/>
        <v>0</v>
      </c>
      <c r="K15" s="26">
        <f t="shared" si="5"/>
        <v>0</v>
      </c>
    </row>
    <row r="16" spans="1:11" ht="12.75" customHeight="1">
      <c r="A16" s="48">
        <f>totaal!A16</f>
        <v>0</v>
      </c>
      <c r="B16" s="48">
        <f>totaal!B16</f>
        <v>0</v>
      </c>
      <c r="C16" s="48">
        <f>totaal!F16</f>
        <v>0</v>
      </c>
      <c r="D16" s="49">
        <f>totaal!G16</f>
        <v>0</v>
      </c>
      <c r="E16" s="50"/>
      <c r="F16" s="49">
        <f t="shared" si="0"/>
        <v>99999</v>
      </c>
      <c r="G16" s="51">
        <f t="shared" si="1"/>
        <v>0</v>
      </c>
      <c r="H16" s="52">
        <f t="shared" si="2"/>
        <v>0</v>
      </c>
      <c r="I16" s="51">
        <f t="shared" si="3"/>
        <v>0</v>
      </c>
      <c r="J16" s="49">
        <f t="shared" si="4"/>
        <v>0</v>
      </c>
      <c r="K16" s="26">
        <f t="shared" si="5"/>
        <v>0</v>
      </c>
    </row>
    <row r="17" spans="1:11" ht="12.75" customHeight="1">
      <c r="A17" s="48">
        <f>totaal!A17</f>
        <v>0</v>
      </c>
      <c r="B17" s="48">
        <f>totaal!B17</f>
        <v>0</v>
      </c>
      <c r="C17" s="48">
        <f>totaal!F17</f>
        <v>0</v>
      </c>
      <c r="D17" s="49">
        <f>totaal!G17</f>
        <v>0</v>
      </c>
      <c r="E17" s="50"/>
      <c r="F17" s="49">
        <f t="shared" si="0"/>
        <v>99999</v>
      </c>
      <c r="G17" s="51">
        <f t="shared" si="1"/>
        <v>0</v>
      </c>
      <c r="H17" s="52">
        <f t="shared" si="2"/>
        <v>0</v>
      </c>
      <c r="I17" s="51">
        <f t="shared" si="3"/>
        <v>0</v>
      </c>
      <c r="J17" s="49">
        <f t="shared" si="4"/>
        <v>0</v>
      </c>
      <c r="K17" s="26">
        <f t="shared" si="5"/>
        <v>0</v>
      </c>
    </row>
    <row r="18" spans="1:11" ht="12.75" customHeight="1">
      <c r="A18" s="48">
        <f>totaal!A18</f>
        <v>0</v>
      </c>
      <c r="B18" s="48">
        <f>totaal!B18</f>
        <v>0</v>
      </c>
      <c r="C18" s="48">
        <f>totaal!F18</f>
        <v>0</v>
      </c>
      <c r="D18" s="49">
        <f>totaal!G18</f>
        <v>0</v>
      </c>
      <c r="E18" s="50"/>
      <c r="F18" s="49">
        <f t="shared" si="0"/>
        <v>99999</v>
      </c>
      <c r="G18" s="51">
        <f t="shared" si="1"/>
        <v>0</v>
      </c>
      <c r="H18" s="52">
        <f t="shared" si="2"/>
        <v>0</v>
      </c>
      <c r="I18" s="51">
        <f t="shared" si="3"/>
        <v>0</v>
      </c>
      <c r="J18" s="49">
        <f t="shared" si="4"/>
        <v>0</v>
      </c>
      <c r="K18" s="26">
        <f t="shared" si="5"/>
        <v>0</v>
      </c>
    </row>
    <row r="19" spans="1:11" ht="12.75" customHeight="1">
      <c r="A19" s="48">
        <f>totaal!A19</f>
        <v>0</v>
      </c>
      <c r="B19" s="48">
        <f>totaal!B19</f>
        <v>0</v>
      </c>
      <c r="C19" s="48">
        <f>totaal!F19</f>
        <v>0</v>
      </c>
      <c r="D19" s="49">
        <f>totaal!G19</f>
        <v>0</v>
      </c>
      <c r="E19" s="50"/>
      <c r="F19" s="49">
        <f t="shared" si="0"/>
        <v>99999</v>
      </c>
      <c r="G19" s="51">
        <f t="shared" si="1"/>
        <v>0</v>
      </c>
      <c r="H19" s="52">
        <f t="shared" si="2"/>
        <v>0</v>
      </c>
      <c r="I19" s="51">
        <f t="shared" si="3"/>
        <v>0</v>
      </c>
      <c r="J19" s="49">
        <f t="shared" si="4"/>
        <v>0</v>
      </c>
      <c r="K19" s="26">
        <f t="shared" si="5"/>
        <v>0</v>
      </c>
    </row>
    <row r="20" spans="1:11" ht="12.75" customHeight="1">
      <c r="A20" s="48">
        <f>totaal!A20</f>
        <v>0</v>
      </c>
      <c r="B20" s="48">
        <f>totaal!B20</f>
        <v>0</v>
      </c>
      <c r="C20" s="48">
        <f>totaal!F20</f>
        <v>0</v>
      </c>
      <c r="D20" s="49">
        <f>totaal!G20</f>
        <v>0</v>
      </c>
      <c r="E20" s="50"/>
      <c r="F20" s="49">
        <f t="shared" si="0"/>
        <v>99999</v>
      </c>
      <c r="G20" s="51">
        <f t="shared" si="1"/>
        <v>0</v>
      </c>
      <c r="H20" s="52">
        <f t="shared" si="2"/>
        <v>0</v>
      </c>
      <c r="I20" s="51">
        <f t="shared" si="3"/>
        <v>0</v>
      </c>
      <c r="J20" s="49">
        <f t="shared" si="4"/>
        <v>0</v>
      </c>
      <c r="K20" s="26">
        <f t="shared" si="5"/>
        <v>0</v>
      </c>
    </row>
    <row r="21" spans="1:11" ht="12.75" customHeight="1">
      <c r="A21" s="48">
        <f>totaal!A21</f>
        <v>0</v>
      </c>
      <c r="B21" s="48">
        <f>totaal!B21</f>
        <v>0</v>
      </c>
      <c r="C21" s="48">
        <f>totaal!F21</f>
        <v>0</v>
      </c>
      <c r="D21" s="49">
        <f>totaal!G21</f>
        <v>0</v>
      </c>
      <c r="E21" s="50"/>
      <c r="F21" s="49">
        <f t="shared" si="0"/>
        <v>99999</v>
      </c>
      <c r="G21" s="51">
        <f t="shared" si="1"/>
        <v>0</v>
      </c>
      <c r="H21" s="52">
        <f t="shared" si="2"/>
        <v>0</v>
      </c>
      <c r="I21" s="51">
        <f t="shared" si="3"/>
        <v>0</v>
      </c>
      <c r="J21" s="49">
        <f t="shared" si="4"/>
        <v>0</v>
      </c>
      <c r="K21" s="26">
        <f t="shared" si="5"/>
        <v>0</v>
      </c>
    </row>
    <row r="22" spans="1:11" ht="19.5" customHeight="1">
      <c r="A22" s="43">
        <f>totaal!A22</f>
        <v>0</v>
      </c>
      <c r="B22" s="43"/>
      <c r="C22" s="44">
        <f>COUNTIF(F23:F40,"&lt;99998")</f>
        <v>1</v>
      </c>
      <c r="D22" s="45" t="s">
        <v>52</v>
      </c>
      <c r="E22" s="46">
        <v>0.4583333333333333</v>
      </c>
      <c r="F22" s="47">
        <f>(HOUR($E$22)*3600)+(MINUTE($E$22)*60)+SECOND($E$22)</f>
        <v>39600</v>
      </c>
      <c r="G22" s="53"/>
      <c r="H22" s="54"/>
      <c r="I22" s="53"/>
      <c r="J22" s="55"/>
      <c r="K22" s="56"/>
    </row>
    <row r="23" spans="1:11" ht="12.75" customHeight="1">
      <c r="A23" s="48">
        <f>totaal!A23</f>
        <v>0</v>
      </c>
      <c r="B23" s="48">
        <f>totaal!B23</f>
        <v>0</v>
      </c>
      <c r="C23" s="48">
        <f>totaal!F23</f>
        <v>0</v>
      </c>
      <c r="D23" s="49">
        <f>totaal!G23</f>
        <v>150</v>
      </c>
      <c r="E23" s="50" t="s">
        <v>53</v>
      </c>
      <c r="F23" s="49">
        <f aca="true" t="shared" si="6" ref="F23:F40">IF(OR($F$22=0,ISBLANK(E23)),99999,IF(OR(E23="DNF",E23="dnf"),99997,IF(OR(E23="DNS",E23="dns"),99998,((HOUR(E23)*3600)+(MINUTE(E23)*60)+SECOND(E23))-F$22)))</f>
        <v>99997</v>
      </c>
      <c r="G23" s="51">
        <f aca="true" t="shared" si="7" ref="G23:G40">IF(F23&gt;99990,"",F23/3600/24)</f>
        <v>0</v>
      </c>
      <c r="H23" s="52">
        <f aca="true" t="shared" si="8" ref="H23:H40">IF(F23&gt;99990,"",(F23*100)/D23)</f>
        <v>0</v>
      </c>
      <c r="I23" s="51">
        <f aca="true" t="shared" si="9" ref="I23:I40">IF(F23&gt;99990,"",H23/3600/24)</f>
        <v>0</v>
      </c>
      <c r="J23" s="49">
        <f aca="true" t="shared" si="10" ref="J23:J40">IF(F23&lt;99997,RANK(H23,$H$23:$H$40,1),IF(F23=99998,2+$C$22,IF(F23=99997,1+$C$22,0)))</f>
        <v>2</v>
      </c>
      <c r="K23" s="26">
        <f aca="true" t="shared" si="11" ref="K23:K40">IF(F23=99999,"",CHOOSE(J23,0,3,5.7,8,10,11.7,13,14,15,16,17,18,19,20,21,22,23,24,25,26))</f>
        <v>3</v>
      </c>
    </row>
    <row r="24" spans="1:11" ht="12.75" customHeight="1">
      <c r="A24" s="48">
        <f>totaal!A24</f>
        <v>0</v>
      </c>
      <c r="B24" s="48">
        <f>totaal!B24</f>
        <v>0</v>
      </c>
      <c r="C24" s="48">
        <f>totaal!F24</f>
        <v>0</v>
      </c>
      <c r="D24" s="49">
        <f>totaal!G24</f>
        <v>150</v>
      </c>
      <c r="E24" s="50" t="s">
        <v>54</v>
      </c>
      <c r="F24" s="49">
        <f t="shared" si="6"/>
        <v>99998</v>
      </c>
      <c r="G24" s="51">
        <f t="shared" si="7"/>
        <v>0</v>
      </c>
      <c r="H24" s="52">
        <f t="shared" si="8"/>
        <v>0</v>
      </c>
      <c r="I24" s="51">
        <f t="shared" si="9"/>
        <v>0</v>
      </c>
      <c r="J24" s="49">
        <f t="shared" si="10"/>
        <v>3</v>
      </c>
      <c r="K24" s="26">
        <f t="shared" si="11"/>
        <v>5.7</v>
      </c>
    </row>
    <row r="25" spans="1:11" ht="12.75" customHeight="1">
      <c r="A25" s="48">
        <f>totaal!A25</f>
        <v>0</v>
      </c>
      <c r="B25" s="48">
        <f>totaal!B25</f>
        <v>0</v>
      </c>
      <c r="C25" s="48">
        <f>totaal!F25</f>
        <v>0</v>
      </c>
      <c r="D25" s="49">
        <f>totaal!G25</f>
        <v>0</v>
      </c>
      <c r="E25" s="50"/>
      <c r="F25" s="49">
        <f t="shared" si="6"/>
        <v>99999</v>
      </c>
      <c r="G25" s="51">
        <f t="shared" si="7"/>
        <v>0</v>
      </c>
      <c r="H25" s="52">
        <f t="shared" si="8"/>
        <v>0</v>
      </c>
      <c r="I25" s="51">
        <f t="shared" si="9"/>
        <v>0</v>
      </c>
      <c r="J25" s="49">
        <f t="shared" si="10"/>
        <v>0</v>
      </c>
      <c r="K25" s="26">
        <f t="shared" si="11"/>
        <v>0</v>
      </c>
    </row>
    <row r="26" spans="1:11" ht="12.75" customHeight="1">
      <c r="A26" s="48">
        <f>totaal!A26</f>
        <v>0</v>
      </c>
      <c r="B26" s="48">
        <f>totaal!B26</f>
        <v>0</v>
      </c>
      <c r="C26" s="48">
        <f>totaal!F26</f>
        <v>0</v>
      </c>
      <c r="D26" s="49">
        <f>totaal!G26</f>
        <v>0</v>
      </c>
      <c r="E26" s="50"/>
      <c r="F26" s="49">
        <f t="shared" si="6"/>
        <v>99999</v>
      </c>
      <c r="G26" s="51">
        <f t="shared" si="7"/>
        <v>0</v>
      </c>
      <c r="H26" s="52">
        <f t="shared" si="8"/>
        <v>0</v>
      </c>
      <c r="I26" s="51">
        <f t="shared" si="9"/>
        <v>0</v>
      </c>
      <c r="J26" s="49">
        <f t="shared" si="10"/>
        <v>0</v>
      </c>
      <c r="K26" s="26">
        <f t="shared" si="11"/>
        <v>0</v>
      </c>
    </row>
    <row r="27" spans="1:11" ht="12.75" customHeight="1">
      <c r="A27" s="48">
        <f>totaal!A27</f>
        <v>0</v>
      </c>
      <c r="B27" s="48">
        <f>totaal!B27</f>
        <v>0</v>
      </c>
      <c r="C27" s="48">
        <f>totaal!F27</f>
        <v>0</v>
      </c>
      <c r="D27" s="49">
        <f>totaal!G27</f>
        <v>0</v>
      </c>
      <c r="E27" s="50"/>
      <c r="F27" s="49">
        <f t="shared" si="6"/>
        <v>99999</v>
      </c>
      <c r="G27" s="51">
        <f t="shared" si="7"/>
        <v>0</v>
      </c>
      <c r="H27" s="52">
        <f t="shared" si="8"/>
        <v>0</v>
      </c>
      <c r="I27" s="51">
        <f t="shared" si="9"/>
        <v>0</v>
      </c>
      <c r="J27" s="49">
        <f t="shared" si="10"/>
        <v>0</v>
      </c>
      <c r="K27" s="26">
        <f t="shared" si="11"/>
        <v>0</v>
      </c>
    </row>
    <row r="28" spans="1:11" ht="12.75" customHeight="1">
      <c r="A28" s="48">
        <f>totaal!A28</f>
        <v>0</v>
      </c>
      <c r="B28" s="48">
        <f>totaal!B28</f>
        <v>0</v>
      </c>
      <c r="C28" s="48">
        <f>totaal!F28</f>
        <v>0</v>
      </c>
      <c r="D28" s="49">
        <f>totaal!G28</f>
        <v>0</v>
      </c>
      <c r="E28" s="50"/>
      <c r="F28" s="49">
        <f t="shared" si="6"/>
        <v>99999</v>
      </c>
      <c r="G28" s="51">
        <f t="shared" si="7"/>
        <v>0</v>
      </c>
      <c r="H28" s="52">
        <f t="shared" si="8"/>
        <v>0</v>
      </c>
      <c r="I28" s="51">
        <f t="shared" si="9"/>
        <v>0</v>
      </c>
      <c r="J28" s="49">
        <f t="shared" si="10"/>
        <v>0</v>
      </c>
      <c r="K28" s="26">
        <f t="shared" si="11"/>
        <v>0</v>
      </c>
    </row>
    <row r="29" spans="1:11" ht="12.75" customHeight="1">
      <c r="A29" s="48">
        <f>totaal!A29</f>
        <v>0</v>
      </c>
      <c r="B29" s="48">
        <f>totaal!B29</f>
        <v>0</v>
      </c>
      <c r="C29" s="48">
        <f>totaal!F29</f>
        <v>0</v>
      </c>
      <c r="D29" s="49">
        <f>totaal!G29</f>
        <v>0</v>
      </c>
      <c r="E29" s="50"/>
      <c r="F29" s="49">
        <f t="shared" si="6"/>
        <v>99999</v>
      </c>
      <c r="G29" s="51">
        <f t="shared" si="7"/>
        <v>0</v>
      </c>
      <c r="H29" s="52">
        <f t="shared" si="8"/>
        <v>0</v>
      </c>
      <c r="I29" s="51">
        <f t="shared" si="9"/>
        <v>0</v>
      </c>
      <c r="J29" s="49">
        <f t="shared" si="10"/>
        <v>0</v>
      </c>
      <c r="K29" s="26">
        <f t="shared" si="11"/>
        <v>0</v>
      </c>
    </row>
    <row r="30" spans="1:11" ht="12.75" customHeight="1">
      <c r="A30" s="48">
        <f>totaal!A30</f>
        <v>0</v>
      </c>
      <c r="B30" s="48">
        <f>totaal!B30</f>
        <v>0</v>
      </c>
      <c r="C30" s="48">
        <f>totaal!F30</f>
        <v>0</v>
      </c>
      <c r="D30" s="49">
        <f>totaal!G30</f>
        <v>0</v>
      </c>
      <c r="E30" s="50"/>
      <c r="F30" s="49">
        <f t="shared" si="6"/>
        <v>99999</v>
      </c>
      <c r="G30" s="51">
        <f t="shared" si="7"/>
        <v>0</v>
      </c>
      <c r="H30" s="52">
        <f t="shared" si="8"/>
        <v>0</v>
      </c>
      <c r="I30" s="51">
        <f t="shared" si="9"/>
        <v>0</v>
      </c>
      <c r="J30" s="49">
        <f t="shared" si="10"/>
        <v>0</v>
      </c>
      <c r="K30" s="26">
        <f t="shared" si="11"/>
        <v>0</v>
      </c>
    </row>
    <row r="31" spans="1:11" ht="12.75" customHeight="1">
      <c r="A31" s="48">
        <f>totaal!A31</f>
        <v>0</v>
      </c>
      <c r="B31" s="48">
        <f>totaal!B31</f>
        <v>0</v>
      </c>
      <c r="C31" s="48">
        <f>totaal!F31</f>
        <v>0</v>
      </c>
      <c r="D31" s="49">
        <f>totaal!G31</f>
        <v>0</v>
      </c>
      <c r="E31" s="50"/>
      <c r="F31" s="49">
        <f t="shared" si="6"/>
        <v>99999</v>
      </c>
      <c r="G31" s="51">
        <f t="shared" si="7"/>
        <v>0</v>
      </c>
      <c r="H31" s="52">
        <f t="shared" si="8"/>
        <v>0</v>
      </c>
      <c r="I31" s="51">
        <f t="shared" si="9"/>
        <v>0</v>
      </c>
      <c r="J31" s="49">
        <f t="shared" si="10"/>
        <v>0</v>
      </c>
      <c r="K31" s="26">
        <f t="shared" si="11"/>
        <v>0</v>
      </c>
    </row>
    <row r="32" spans="1:11" ht="12.75" customHeight="1">
      <c r="A32" s="48">
        <f>totaal!A32</f>
        <v>0</v>
      </c>
      <c r="B32" s="48">
        <f>totaal!B32</f>
        <v>0</v>
      </c>
      <c r="C32" s="48">
        <f>totaal!F32</f>
        <v>0</v>
      </c>
      <c r="D32" s="49">
        <f>totaal!G32</f>
        <v>0</v>
      </c>
      <c r="E32" s="50"/>
      <c r="F32" s="49">
        <f t="shared" si="6"/>
        <v>99999</v>
      </c>
      <c r="G32" s="51">
        <f t="shared" si="7"/>
        <v>0</v>
      </c>
      <c r="H32" s="52">
        <f t="shared" si="8"/>
        <v>0</v>
      </c>
      <c r="I32" s="51">
        <f t="shared" si="9"/>
        <v>0</v>
      </c>
      <c r="J32" s="49">
        <f t="shared" si="10"/>
        <v>0</v>
      </c>
      <c r="K32" s="26">
        <f t="shared" si="11"/>
        <v>0</v>
      </c>
    </row>
    <row r="33" spans="1:11" ht="12.75" customHeight="1">
      <c r="A33" s="48">
        <f>totaal!A33</f>
        <v>0</v>
      </c>
      <c r="B33" s="48">
        <f>totaal!B33</f>
        <v>0</v>
      </c>
      <c r="C33" s="48">
        <f>totaal!F33</f>
        <v>0</v>
      </c>
      <c r="D33" s="49">
        <f>totaal!G33</f>
        <v>0</v>
      </c>
      <c r="E33" s="50"/>
      <c r="F33" s="49">
        <f t="shared" si="6"/>
        <v>99999</v>
      </c>
      <c r="G33" s="51">
        <f t="shared" si="7"/>
        <v>0</v>
      </c>
      <c r="H33" s="52">
        <f t="shared" si="8"/>
        <v>0</v>
      </c>
      <c r="I33" s="51">
        <f t="shared" si="9"/>
        <v>0</v>
      </c>
      <c r="J33" s="49">
        <f t="shared" si="10"/>
        <v>0</v>
      </c>
      <c r="K33" s="26">
        <f t="shared" si="11"/>
        <v>0</v>
      </c>
    </row>
    <row r="34" spans="1:11" ht="12.75" customHeight="1">
      <c r="A34" s="48">
        <f>totaal!A34</f>
        <v>0</v>
      </c>
      <c r="B34" s="48">
        <f>totaal!B34</f>
        <v>0</v>
      </c>
      <c r="C34" s="48">
        <f>totaal!F34</f>
        <v>0</v>
      </c>
      <c r="D34" s="49">
        <f>totaal!G34</f>
        <v>0</v>
      </c>
      <c r="E34" s="50"/>
      <c r="F34" s="49">
        <f t="shared" si="6"/>
        <v>99999</v>
      </c>
      <c r="G34" s="51">
        <f t="shared" si="7"/>
        <v>0</v>
      </c>
      <c r="H34" s="52">
        <f t="shared" si="8"/>
        <v>0</v>
      </c>
      <c r="I34" s="51">
        <f t="shared" si="9"/>
        <v>0</v>
      </c>
      <c r="J34" s="49">
        <f t="shared" si="10"/>
        <v>0</v>
      </c>
      <c r="K34" s="26">
        <f t="shared" si="11"/>
        <v>0</v>
      </c>
    </row>
    <row r="35" spans="1:11" ht="12.75" customHeight="1">
      <c r="A35" s="48">
        <f>totaal!A35</f>
        <v>0</v>
      </c>
      <c r="B35" s="48">
        <f>totaal!B35</f>
        <v>0</v>
      </c>
      <c r="C35" s="48">
        <f>totaal!F35</f>
        <v>0</v>
      </c>
      <c r="D35" s="49">
        <f>totaal!G35</f>
        <v>0</v>
      </c>
      <c r="E35" s="50"/>
      <c r="F35" s="49">
        <f t="shared" si="6"/>
        <v>99999</v>
      </c>
      <c r="G35" s="51">
        <f t="shared" si="7"/>
        <v>0</v>
      </c>
      <c r="H35" s="52">
        <f t="shared" si="8"/>
        <v>0</v>
      </c>
      <c r="I35" s="51">
        <f t="shared" si="9"/>
        <v>0</v>
      </c>
      <c r="J35" s="49">
        <f t="shared" si="10"/>
        <v>0</v>
      </c>
      <c r="K35" s="26">
        <f t="shared" si="11"/>
        <v>0</v>
      </c>
    </row>
    <row r="36" spans="1:11" ht="12.75" customHeight="1">
      <c r="A36" s="48">
        <f>totaal!A36</f>
        <v>0</v>
      </c>
      <c r="B36" s="48">
        <f>totaal!B36</f>
        <v>0</v>
      </c>
      <c r="C36" s="48">
        <f>totaal!F36</f>
        <v>0</v>
      </c>
      <c r="D36" s="49">
        <f>totaal!G36</f>
        <v>0</v>
      </c>
      <c r="E36" s="50"/>
      <c r="F36" s="49">
        <f t="shared" si="6"/>
        <v>99999</v>
      </c>
      <c r="G36" s="51">
        <f t="shared" si="7"/>
        <v>0</v>
      </c>
      <c r="H36" s="52">
        <f t="shared" si="8"/>
        <v>0</v>
      </c>
      <c r="I36" s="51">
        <f t="shared" si="9"/>
        <v>0</v>
      </c>
      <c r="J36" s="49">
        <f t="shared" si="10"/>
        <v>0</v>
      </c>
      <c r="K36" s="26">
        <f t="shared" si="11"/>
        <v>0</v>
      </c>
    </row>
    <row r="37" spans="1:11" ht="12.75" customHeight="1">
      <c r="A37" s="48">
        <f>totaal!A37</f>
        <v>0</v>
      </c>
      <c r="B37" s="48">
        <f>totaal!B37</f>
        <v>0</v>
      </c>
      <c r="C37" s="48">
        <f>totaal!F37</f>
        <v>0</v>
      </c>
      <c r="D37" s="49">
        <f>totaal!G37</f>
        <v>0</v>
      </c>
      <c r="E37" s="50"/>
      <c r="F37" s="49">
        <f t="shared" si="6"/>
        <v>99999</v>
      </c>
      <c r="G37" s="51">
        <f t="shared" si="7"/>
        <v>0</v>
      </c>
      <c r="H37" s="52">
        <f t="shared" si="8"/>
        <v>0</v>
      </c>
      <c r="I37" s="51">
        <f t="shared" si="9"/>
        <v>0</v>
      </c>
      <c r="J37" s="49">
        <f t="shared" si="10"/>
        <v>0</v>
      </c>
      <c r="K37" s="26">
        <f t="shared" si="11"/>
        <v>0</v>
      </c>
    </row>
    <row r="38" spans="1:11" ht="12.75" customHeight="1">
      <c r="A38" s="48">
        <f>totaal!A38</f>
        <v>0</v>
      </c>
      <c r="B38" s="48">
        <f>totaal!B38</f>
        <v>0</v>
      </c>
      <c r="C38" s="48">
        <f>totaal!F38</f>
        <v>0</v>
      </c>
      <c r="D38" s="49">
        <f>totaal!G38</f>
        <v>0</v>
      </c>
      <c r="E38" s="50"/>
      <c r="F38" s="49">
        <f t="shared" si="6"/>
        <v>99999</v>
      </c>
      <c r="G38" s="51">
        <f t="shared" si="7"/>
        <v>0</v>
      </c>
      <c r="H38" s="52">
        <f t="shared" si="8"/>
        <v>0</v>
      </c>
      <c r="I38" s="51">
        <f t="shared" si="9"/>
        <v>0</v>
      </c>
      <c r="J38" s="49">
        <f t="shared" si="10"/>
        <v>0</v>
      </c>
      <c r="K38" s="26">
        <f t="shared" si="11"/>
        <v>0</v>
      </c>
    </row>
    <row r="39" spans="1:11" ht="12.75" customHeight="1">
      <c r="A39" s="48">
        <f>totaal!A39</f>
        <v>0</v>
      </c>
      <c r="B39" s="48">
        <f>totaal!B39</f>
        <v>0</v>
      </c>
      <c r="C39" s="48">
        <f>totaal!F39</f>
        <v>0</v>
      </c>
      <c r="D39" s="49">
        <f>totaal!G39</f>
        <v>0</v>
      </c>
      <c r="E39" s="50"/>
      <c r="F39" s="49">
        <f t="shared" si="6"/>
        <v>99999</v>
      </c>
      <c r="G39" s="51">
        <f t="shared" si="7"/>
        <v>0</v>
      </c>
      <c r="H39" s="52">
        <f t="shared" si="8"/>
        <v>0</v>
      </c>
      <c r="I39" s="51">
        <f t="shared" si="9"/>
        <v>0</v>
      </c>
      <c r="J39" s="49">
        <f t="shared" si="10"/>
        <v>0</v>
      </c>
      <c r="K39" s="26">
        <f t="shared" si="11"/>
        <v>0</v>
      </c>
    </row>
    <row r="40" spans="1:11" ht="12.75" customHeight="1">
      <c r="A40" s="48">
        <f>totaal!A40</f>
        <v>0</v>
      </c>
      <c r="B40" s="48">
        <f>totaal!B40</f>
        <v>0</v>
      </c>
      <c r="C40" s="48">
        <f>totaal!F40</f>
        <v>0</v>
      </c>
      <c r="D40" s="49">
        <f>totaal!G40</f>
        <v>0</v>
      </c>
      <c r="E40" s="50"/>
      <c r="F40" s="49">
        <f t="shared" si="6"/>
        <v>99999</v>
      </c>
      <c r="G40" s="51">
        <f t="shared" si="7"/>
        <v>0</v>
      </c>
      <c r="H40" s="52">
        <f t="shared" si="8"/>
        <v>0</v>
      </c>
      <c r="I40" s="51">
        <f t="shared" si="9"/>
        <v>0</v>
      </c>
      <c r="J40" s="49">
        <f t="shared" si="10"/>
        <v>0</v>
      </c>
      <c r="K40" s="26">
        <f t="shared" si="11"/>
        <v>0</v>
      </c>
    </row>
    <row r="41" spans="1:11" ht="19.5" customHeight="1">
      <c r="A41" s="43">
        <f>totaal!A41</f>
        <v>0</v>
      </c>
      <c r="B41" s="43"/>
      <c r="C41" s="44">
        <f>COUNTIF(F42:F59,"&lt;99998")</f>
        <v>0</v>
      </c>
      <c r="D41" s="45" t="s">
        <v>52</v>
      </c>
      <c r="E41" s="46"/>
      <c r="F41" s="47">
        <f>(HOUR($E$41)*3600)+(MINUTE($E$41)*60)+SECOND($E$41)</f>
        <v>0</v>
      </c>
      <c r="G41" s="53"/>
      <c r="H41" s="54"/>
      <c r="I41" s="53"/>
      <c r="J41" s="55"/>
      <c r="K41" s="56"/>
    </row>
    <row r="42" spans="1:11" ht="12">
      <c r="A42" s="48">
        <f>totaal!A42</f>
        <v>0</v>
      </c>
      <c r="B42" s="48">
        <f>totaal!B42</f>
        <v>0</v>
      </c>
      <c r="C42" s="48">
        <f>totaal!F42</f>
        <v>0</v>
      </c>
      <c r="D42" s="49">
        <f>totaal!G42</f>
        <v>0</v>
      </c>
      <c r="E42" s="50"/>
      <c r="F42" s="49">
        <f aca="true" t="shared" si="12" ref="F42:F59">IF(OR($F$41=0,ISBLANK(E42)),99999,IF(OR(E42="DNF",E42="dnf"),99997,IF(OR(E42="DNS",E42="dns"),99998,((HOUR(E42)*3600)+(MINUTE(E42)*60)+SECOND(E42))-F$41)))</f>
        <v>99999</v>
      </c>
      <c r="G42" s="51">
        <f aca="true" t="shared" si="13" ref="G42:G59">IF(F42&gt;99990,"",F42/3600/24)</f>
        <v>0</v>
      </c>
      <c r="H42" s="52">
        <f aca="true" t="shared" si="14" ref="H42:H59">IF(F42&gt;99990,"",(F42*100)/D42)</f>
        <v>0</v>
      </c>
      <c r="I42" s="51">
        <f aca="true" t="shared" si="15" ref="I42:I59">IF(F42&gt;99990,"",H42/3600/24)</f>
        <v>0</v>
      </c>
      <c r="J42" s="49">
        <f aca="true" t="shared" si="16" ref="J42:J59">IF(F42&lt;99997,RANK(H42,$H$42:$H$59,1),IF(F42=99998,2+$C$41,IF(F42=99997,1+$C$41,0)))</f>
        <v>0</v>
      </c>
      <c r="K42" s="26">
        <f aca="true" t="shared" si="17" ref="K42:K59">IF(F42=99999,"",CHOOSE(J42,0,3,5.7,8,10,11.7,13,14,15,16,17,18,19,20,21,22,23,24,25,26))</f>
        <v>0</v>
      </c>
    </row>
    <row r="43" spans="1:11" ht="12">
      <c r="A43" s="48">
        <f>totaal!A43</f>
        <v>0</v>
      </c>
      <c r="B43" s="48">
        <f>totaal!B43</f>
        <v>0</v>
      </c>
      <c r="C43" s="48">
        <f>totaal!F43</f>
        <v>0</v>
      </c>
      <c r="D43" s="49">
        <f>totaal!G43</f>
        <v>0</v>
      </c>
      <c r="E43" s="50"/>
      <c r="F43" s="49">
        <f t="shared" si="12"/>
        <v>99999</v>
      </c>
      <c r="G43" s="51">
        <f t="shared" si="13"/>
        <v>0</v>
      </c>
      <c r="H43" s="52">
        <f t="shared" si="14"/>
        <v>0</v>
      </c>
      <c r="I43" s="51">
        <f t="shared" si="15"/>
        <v>0</v>
      </c>
      <c r="J43" s="49">
        <f t="shared" si="16"/>
        <v>0</v>
      </c>
      <c r="K43" s="26">
        <f t="shared" si="17"/>
        <v>0</v>
      </c>
    </row>
    <row r="44" spans="1:11" ht="12">
      <c r="A44" s="48">
        <f>totaal!A44</f>
        <v>0</v>
      </c>
      <c r="B44" s="48">
        <f>totaal!B44</f>
        <v>0</v>
      </c>
      <c r="C44" s="48">
        <f>totaal!F44</f>
        <v>0</v>
      </c>
      <c r="D44" s="49">
        <f>totaal!G44</f>
        <v>0</v>
      </c>
      <c r="E44" s="50"/>
      <c r="F44" s="49">
        <f t="shared" si="12"/>
        <v>99999</v>
      </c>
      <c r="G44" s="51">
        <f t="shared" si="13"/>
        <v>0</v>
      </c>
      <c r="H44" s="52">
        <f t="shared" si="14"/>
        <v>0</v>
      </c>
      <c r="I44" s="51">
        <f t="shared" si="15"/>
        <v>0</v>
      </c>
      <c r="J44" s="49">
        <f t="shared" si="16"/>
        <v>0</v>
      </c>
      <c r="K44" s="26">
        <f t="shared" si="17"/>
        <v>0</v>
      </c>
    </row>
    <row r="45" spans="1:11" ht="12">
      <c r="A45" s="48">
        <f>totaal!A45</f>
        <v>0</v>
      </c>
      <c r="B45" s="48">
        <f>totaal!B45</f>
        <v>0</v>
      </c>
      <c r="C45" s="48">
        <f>totaal!F45</f>
        <v>0</v>
      </c>
      <c r="D45" s="49">
        <f>totaal!G45</f>
        <v>0</v>
      </c>
      <c r="E45" s="50"/>
      <c r="F45" s="49">
        <f t="shared" si="12"/>
        <v>99999</v>
      </c>
      <c r="G45" s="51">
        <f t="shared" si="13"/>
        <v>0</v>
      </c>
      <c r="H45" s="52">
        <f t="shared" si="14"/>
        <v>0</v>
      </c>
      <c r="I45" s="51">
        <f t="shared" si="15"/>
        <v>0</v>
      </c>
      <c r="J45" s="49">
        <f t="shared" si="16"/>
        <v>0</v>
      </c>
      <c r="K45" s="26">
        <f t="shared" si="17"/>
        <v>0</v>
      </c>
    </row>
    <row r="46" spans="1:11" ht="12">
      <c r="A46" s="48">
        <f>totaal!A46</f>
        <v>0</v>
      </c>
      <c r="B46" s="48">
        <f>totaal!B46</f>
        <v>0</v>
      </c>
      <c r="C46" s="48">
        <f>totaal!F46</f>
        <v>0</v>
      </c>
      <c r="D46" s="49">
        <f>totaal!G46</f>
        <v>0</v>
      </c>
      <c r="E46" s="50"/>
      <c r="F46" s="49">
        <f t="shared" si="12"/>
        <v>99999</v>
      </c>
      <c r="G46" s="51">
        <f t="shared" si="13"/>
        <v>0</v>
      </c>
      <c r="H46" s="52">
        <f t="shared" si="14"/>
        <v>0</v>
      </c>
      <c r="I46" s="51">
        <f t="shared" si="15"/>
        <v>0</v>
      </c>
      <c r="J46" s="49">
        <f t="shared" si="16"/>
        <v>0</v>
      </c>
      <c r="K46" s="26">
        <f t="shared" si="17"/>
        <v>0</v>
      </c>
    </row>
    <row r="47" spans="1:11" ht="12">
      <c r="A47" s="48">
        <f>totaal!A47</f>
        <v>0</v>
      </c>
      <c r="B47" s="48">
        <f>totaal!B47</f>
        <v>0</v>
      </c>
      <c r="C47" s="48">
        <f>totaal!F47</f>
        <v>0</v>
      </c>
      <c r="D47" s="49">
        <f>totaal!G47</f>
        <v>0</v>
      </c>
      <c r="E47" s="50"/>
      <c r="F47" s="49">
        <f t="shared" si="12"/>
        <v>99999</v>
      </c>
      <c r="G47" s="51">
        <f t="shared" si="13"/>
        <v>0</v>
      </c>
      <c r="H47" s="52">
        <f t="shared" si="14"/>
        <v>0</v>
      </c>
      <c r="I47" s="51">
        <f t="shared" si="15"/>
        <v>0</v>
      </c>
      <c r="J47" s="49">
        <f t="shared" si="16"/>
        <v>0</v>
      </c>
      <c r="K47" s="26">
        <f t="shared" si="17"/>
        <v>0</v>
      </c>
    </row>
    <row r="48" spans="1:11" ht="12">
      <c r="A48" s="48">
        <f>totaal!A48</f>
        <v>0</v>
      </c>
      <c r="B48" s="48">
        <f>totaal!B48</f>
        <v>0</v>
      </c>
      <c r="C48" s="48">
        <f>totaal!F48</f>
        <v>0</v>
      </c>
      <c r="D48" s="49">
        <f>totaal!G48</f>
        <v>0</v>
      </c>
      <c r="E48" s="50"/>
      <c r="F48" s="49">
        <f t="shared" si="12"/>
        <v>99999</v>
      </c>
      <c r="G48" s="51">
        <f t="shared" si="13"/>
        <v>0</v>
      </c>
      <c r="H48" s="52">
        <f t="shared" si="14"/>
        <v>0</v>
      </c>
      <c r="I48" s="51">
        <f t="shared" si="15"/>
        <v>0</v>
      </c>
      <c r="J48" s="49">
        <f t="shared" si="16"/>
        <v>0</v>
      </c>
      <c r="K48" s="26">
        <f t="shared" si="17"/>
        <v>0</v>
      </c>
    </row>
    <row r="49" spans="1:11" ht="12">
      <c r="A49" s="48">
        <f>totaal!A49</f>
        <v>0</v>
      </c>
      <c r="B49" s="48">
        <f>totaal!B49</f>
        <v>0</v>
      </c>
      <c r="C49" s="48">
        <f>totaal!F49</f>
        <v>0</v>
      </c>
      <c r="D49" s="49">
        <f>totaal!G49</f>
        <v>0</v>
      </c>
      <c r="E49" s="50"/>
      <c r="F49" s="49">
        <f t="shared" si="12"/>
        <v>99999</v>
      </c>
      <c r="G49" s="51">
        <f t="shared" si="13"/>
        <v>0</v>
      </c>
      <c r="H49" s="52">
        <f t="shared" si="14"/>
        <v>0</v>
      </c>
      <c r="I49" s="51">
        <f t="shared" si="15"/>
        <v>0</v>
      </c>
      <c r="J49" s="49">
        <f t="shared" si="16"/>
        <v>0</v>
      </c>
      <c r="K49" s="26">
        <f t="shared" si="17"/>
        <v>0</v>
      </c>
    </row>
    <row r="50" spans="1:11" ht="12">
      <c r="A50" s="48">
        <f>totaal!A50</f>
        <v>0</v>
      </c>
      <c r="B50" s="48">
        <f>totaal!B50</f>
        <v>0</v>
      </c>
      <c r="C50" s="48">
        <f>totaal!F50</f>
        <v>0</v>
      </c>
      <c r="D50" s="49">
        <f>totaal!G50</f>
        <v>0</v>
      </c>
      <c r="E50" s="50"/>
      <c r="F50" s="49">
        <f t="shared" si="12"/>
        <v>99999</v>
      </c>
      <c r="G50" s="51">
        <f t="shared" si="13"/>
        <v>0</v>
      </c>
      <c r="H50" s="52">
        <f t="shared" si="14"/>
        <v>0</v>
      </c>
      <c r="I50" s="51">
        <f t="shared" si="15"/>
        <v>0</v>
      </c>
      <c r="J50" s="49">
        <f t="shared" si="16"/>
        <v>0</v>
      </c>
      <c r="K50" s="26">
        <f t="shared" si="17"/>
        <v>0</v>
      </c>
    </row>
    <row r="51" spans="1:11" ht="12">
      <c r="A51" s="48">
        <f>totaal!A51</f>
        <v>0</v>
      </c>
      <c r="B51" s="48">
        <f>totaal!B51</f>
        <v>0</v>
      </c>
      <c r="C51" s="48">
        <f>totaal!F51</f>
        <v>0</v>
      </c>
      <c r="D51" s="49">
        <f>totaal!G51</f>
        <v>0</v>
      </c>
      <c r="E51" s="50"/>
      <c r="F51" s="49">
        <f t="shared" si="12"/>
        <v>99999</v>
      </c>
      <c r="G51" s="51">
        <f t="shared" si="13"/>
        <v>0</v>
      </c>
      <c r="H51" s="52">
        <f t="shared" si="14"/>
        <v>0</v>
      </c>
      <c r="I51" s="51">
        <f t="shared" si="15"/>
        <v>0</v>
      </c>
      <c r="J51" s="49">
        <f t="shared" si="16"/>
        <v>0</v>
      </c>
      <c r="K51" s="26">
        <f t="shared" si="17"/>
        <v>0</v>
      </c>
    </row>
    <row r="52" spans="1:11" ht="12">
      <c r="A52" s="48">
        <f>totaal!A52</f>
        <v>0</v>
      </c>
      <c r="B52" s="48">
        <f>totaal!B52</f>
        <v>0</v>
      </c>
      <c r="C52" s="48">
        <f>totaal!F52</f>
        <v>0</v>
      </c>
      <c r="D52" s="49">
        <f>totaal!G52</f>
        <v>0</v>
      </c>
      <c r="E52" s="50"/>
      <c r="F52" s="49">
        <f t="shared" si="12"/>
        <v>99999</v>
      </c>
      <c r="G52" s="51">
        <f t="shared" si="13"/>
        <v>0</v>
      </c>
      <c r="H52" s="52">
        <f t="shared" si="14"/>
        <v>0</v>
      </c>
      <c r="I52" s="51">
        <f t="shared" si="15"/>
        <v>0</v>
      </c>
      <c r="J52" s="49">
        <f t="shared" si="16"/>
        <v>0</v>
      </c>
      <c r="K52" s="26">
        <f t="shared" si="17"/>
        <v>0</v>
      </c>
    </row>
    <row r="53" spans="1:11" ht="12">
      <c r="A53" s="48">
        <f>totaal!A53</f>
        <v>0</v>
      </c>
      <c r="B53" s="48">
        <f>totaal!B53</f>
        <v>0</v>
      </c>
      <c r="C53" s="48">
        <f>totaal!F53</f>
        <v>0</v>
      </c>
      <c r="D53" s="49">
        <f>totaal!G53</f>
        <v>0</v>
      </c>
      <c r="E53" s="50"/>
      <c r="F53" s="49">
        <f t="shared" si="12"/>
        <v>99999</v>
      </c>
      <c r="G53" s="51">
        <f t="shared" si="13"/>
        <v>0</v>
      </c>
      <c r="H53" s="52">
        <f t="shared" si="14"/>
        <v>0</v>
      </c>
      <c r="I53" s="51">
        <f t="shared" si="15"/>
        <v>0</v>
      </c>
      <c r="J53" s="49">
        <f t="shared" si="16"/>
        <v>0</v>
      </c>
      <c r="K53" s="26">
        <f t="shared" si="17"/>
        <v>0</v>
      </c>
    </row>
    <row r="54" spans="1:11" ht="12">
      <c r="A54" s="48">
        <f>totaal!A54</f>
        <v>0</v>
      </c>
      <c r="B54" s="48">
        <f>totaal!B54</f>
        <v>0</v>
      </c>
      <c r="C54" s="48">
        <f>totaal!F54</f>
        <v>0</v>
      </c>
      <c r="D54" s="49">
        <f>totaal!G54</f>
        <v>0</v>
      </c>
      <c r="E54" s="50"/>
      <c r="F54" s="49">
        <f t="shared" si="12"/>
        <v>99999</v>
      </c>
      <c r="G54" s="51">
        <f t="shared" si="13"/>
        <v>0</v>
      </c>
      <c r="H54" s="52">
        <f t="shared" si="14"/>
        <v>0</v>
      </c>
      <c r="I54" s="51">
        <f t="shared" si="15"/>
        <v>0</v>
      </c>
      <c r="J54" s="49">
        <f t="shared" si="16"/>
        <v>0</v>
      </c>
      <c r="K54" s="26">
        <f t="shared" si="17"/>
        <v>0</v>
      </c>
    </row>
    <row r="55" spans="1:11" ht="12">
      <c r="A55" s="48">
        <f>totaal!A55</f>
        <v>0</v>
      </c>
      <c r="B55" s="48">
        <f>totaal!B55</f>
        <v>0</v>
      </c>
      <c r="C55" s="48">
        <f>totaal!F55</f>
        <v>0</v>
      </c>
      <c r="D55" s="49">
        <f>totaal!G55</f>
        <v>0</v>
      </c>
      <c r="E55" s="50"/>
      <c r="F55" s="49">
        <f t="shared" si="12"/>
        <v>99999</v>
      </c>
      <c r="G55" s="51">
        <f t="shared" si="13"/>
        <v>0</v>
      </c>
      <c r="H55" s="52">
        <f t="shared" si="14"/>
        <v>0</v>
      </c>
      <c r="I55" s="51">
        <f t="shared" si="15"/>
        <v>0</v>
      </c>
      <c r="J55" s="49">
        <f t="shared" si="16"/>
        <v>0</v>
      </c>
      <c r="K55" s="26">
        <f t="shared" si="17"/>
        <v>0</v>
      </c>
    </row>
    <row r="56" spans="1:11" ht="12">
      <c r="A56" s="48">
        <f>totaal!A56</f>
        <v>0</v>
      </c>
      <c r="B56" s="48">
        <f>totaal!B56</f>
        <v>0</v>
      </c>
      <c r="C56" s="48">
        <f>totaal!F56</f>
        <v>0</v>
      </c>
      <c r="D56" s="49">
        <f>totaal!G56</f>
        <v>0</v>
      </c>
      <c r="E56" s="50"/>
      <c r="F56" s="49">
        <f t="shared" si="12"/>
        <v>99999</v>
      </c>
      <c r="G56" s="51">
        <f t="shared" si="13"/>
        <v>0</v>
      </c>
      <c r="H56" s="52">
        <f t="shared" si="14"/>
        <v>0</v>
      </c>
      <c r="I56" s="51">
        <f t="shared" si="15"/>
        <v>0</v>
      </c>
      <c r="J56" s="49">
        <f t="shared" si="16"/>
        <v>0</v>
      </c>
      <c r="K56" s="26">
        <f t="shared" si="17"/>
        <v>0</v>
      </c>
    </row>
    <row r="57" spans="1:11" ht="12">
      <c r="A57" s="48">
        <f>totaal!A57</f>
        <v>0</v>
      </c>
      <c r="B57" s="48">
        <f>totaal!B57</f>
        <v>0</v>
      </c>
      <c r="C57" s="48">
        <f>totaal!F57</f>
        <v>0</v>
      </c>
      <c r="D57" s="49">
        <f>totaal!G57</f>
        <v>0</v>
      </c>
      <c r="E57" s="50"/>
      <c r="F57" s="49">
        <f t="shared" si="12"/>
        <v>99999</v>
      </c>
      <c r="G57" s="51">
        <f t="shared" si="13"/>
        <v>0</v>
      </c>
      <c r="H57" s="52">
        <f t="shared" si="14"/>
        <v>0</v>
      </c>
      <c r="I57" s="51">
        <f t="shared" si="15"/>
        <v>0</v>
      </c>
      <c r="J57" s="49">
        <f t="shared" si="16"/>
        <v>0</v>
      </c>
      <c r="K57" s="26">
        <f t="shared" si="17"/>
        <v>0</v>
      </c>
    </row>
    <row r="58" spans="1:11" ht="12">
      <c r="A58" s="48">
        <f>totaal!A58</f>
        <v>0</v>
      </c>
      <c r="B58" s="48">
        <f>totaal!B58</f>
        <v>0</v>
      </c>
      <c r="C58" s="48">
        <f>totaal!F58</f>
        <v>0</v>
      </c>
      <c r="D58" s="49">
        <f>totaal!G58</f>
        <v>0</v>
      </c>
      <c r="E58" s="50"/>
      <c r="F58" s="49">
        <f t="shared" si="12"/>
        <v>99999</v>
      </c>
      <c r="G58" s="51">
        <f t="shared" si="13"/>
        <v>0</v>
      </c>
      <c r="H58" s="52">
        <f t="shared" si="14"/>
        <v>0</v>
      </c>
      <c r="I58" s="51">
        <f t="shared" si="15"/>
        <v>0</v>
      </c>
      <c r="J58" s="49">
        <f t="shared" si="16"/>
        <v>0</v>
      </c>
      <c r="K58" s="26">
        <f t="shared" si="17"/>
        <v>0</v>
      </c>
    </row>
    <row r="59" spans="1:11" ht="12">
      <c r="A59" s="48">
        <f>totaal!A59</f>
        <v>0</v>
      </c>
      <c r="B59" s="48">
        <f>totaal!B59</f>
        <v>0</v>
      </c>
      <c r="C59" s="48">
        <f>totaal!F59</f>
        <v>0</v>
      </c>
      <c r="D59" s="49">
        <f>totaal!G59</f>
        <v>0</v>
      </c>
      <c r="E59" s="50"/>
      <c r="F59" s="49">
        <f t="shared" si="12"/>
        <v>99999</v>
      </c>
      <c r="G59" s="51">
        <f t="shared" si="13"/>
        <v>0</v>
      </c>
      <c r="H59" s="52">
        <f t="shared" si="14"/>
        <v>0</v>
      </c>
      <c r="I59" s="51">
        <f t="shared" si="15"/>
        <v>0</v>
      </c>
      <c r="J59" s="49">
        <f t="shared" si="16"/>
        <v>0</v>
      </c>
      <c r="K59" s="26">
        <f t="shared" si="17"/>
        <v>0</v>
      </c>
    </row>
    <row r="60" spans="1:11" s="58" customFormat="1" ht="19.5" customHeight="1">
      <c r="A60" s="43">
        <f>totaal!A60</f>
        <v>0</v>
      </c>
      <c r="B60" s="43"/>
      <c r="C60" s="44">
        <f>COUNT(E61:E78)+COUNTIF(E61:E78,"DNF")</f>
        <v>0</v>
      </c>
      <c r="D60" s="45" t="s">
        <v>52</v>
      </c>
      <c r="E60" s="46"/>
      <c r="F60" s="47">
        <f>(HOUR($E$60)*3600)+(MINUTE($E$60)*60)+SECOND($E$60)</f>
        <v>0</v>
      </c>
      <c r="G60" s="53"/>
      <c r="H60" s="54"/>
      <c r="I60" s="53"/>
      <c r="J60" s="55"/>
      <c r="K60" s="57"/>
    </row>
    <row r="61" spans="1:11" ht="12">
      <c r="A61" s="48">
        <f>totaal!A61</f>
        <v>0</v>
      </c>
      <c r="B61" s="48">
        <f>totaal!B61</f>
        <v>0</v>
      </c>
      <c r="C61" s="48">
        <f>totaal!F61</f>
        <v>0</v>
      </c>
      <c r="D61" s="49">
        <f>totaal!G61</f>
        <v>0</v>
      </c>
      <c r="E61" s="50"/>
      <c r="F61" s="49">
        <f aca="true" t="shared" si="18" ref="F61:F78">IF(OR($F$60=0,ISBLANK(E61)),99999,IF(OR(E61="DNF",E61="dnf"),99997,IF(OR(E61="DNS",E61="dns"),99998,((HOUR(E61)*3600)+(MINUTE(E61)*60)+SECOND(E61))-F$60)))</f>
        <v>99999</v>
      </c>
      <c r="G61" s="51">
        <f aca="true" t="shared" si="19" ref="G61:G78">IF(F61&gt;99990,"",F61/3600/24)</f>
        <v>0</v>
      </c>
      <c r="H61" s="52">
        <f aca="true" t="shared" si="20" ref="H61:H78">IF(F61&gt;99990,"",(F61*100)/D61)</f>
        <v>0</v>
      </c>
      <c r="I61" s="51">
        <f aca="true" t="shared" si="21" ref="I61:I78">IF(F61&gt;99990,"",H61/3600/24)</f>
        <v>0</v>
      </c>
      <c r="J61" s="49">
        <f aca="true" t="shared" si="22" ref="J61:J78">IF(F61&lt;99997,RANK(H61,$H$61:$H$78,1),IF(F61=99998,2+$C$60,IF(F61=99997,1+$C$60,0)))</f>
        <v>0</v>
      </c>
      <c r="K61" s="26">
        <f aca="true" t="shared" si="23" ref="K61:K78">IF(F61=99999,"",CHOOSE(J61,0,3,5.7,8,10,11.7,13,14,15,16,17,18,19,20,21,22,23,24,25,26))</f>
        <v>0</v>
      </c>
    </row>
    <row r="62" spans="1:11" ht="12">
      <c r="A62" s="48">
        <f>totaal!A62</f>
        <v>0</v>
      </c>
      <c r="B62" s="48">
        <f>totaal!B62</f>
        <v>0</v>
      </c>
      <c r="C62" s="48">
        <f>totaal!F62</f>
        <v>0</v>
      </c>
      <c r="D62" s="49">
        <f>totaal!G62</f>
        <v>0</v>
      </c>
      <c r="E62" s="50"/>
      <c r="F62" s="49">
        <f t="shared" si="18"/>
        <v>99999</v>
      </c>
      <c r="G62" s="51">
        <f t="shared" si="19"/>
        <v>0</v>
      </c>
      <c r="H62" s="52">
        <f t="shared" si="20"/>
        <v>0</v>
      </c>
      <c r="I62" s="51">
        <f t="shared" si="21"/>
        <v>0</v>
      </c>
      <c r="J62" s="49">
        <f t="shared" si="22"/>
        <v>0</v>
      </c>
      <c r="K62" s="26">
        <f t="shared" si="23"/>
        <v>0</v>
      </c>
    </row>
    <row r="63" spans="1:11" ht="12">
      <c r="A63" s="48">
        <f>totaal!A63</f>
        <v>0</v>
      </c>
      <c r="B63" s="48">
        <f>totaal!B63</f>
        <v>0</v>
      </c>
      <c r="C63" s="48">
        <f>totaal!F63</f>
        <v>0</v>
      </c>
      <c r="D63" s="49">
        <f>totaal!G63</f>
        <v>0</v>
      </c>
      <c r="E63" s="50"/>
      <c r="F63" s="49">
        <f t="shared" si="18"/>
        <v>99999</v>
      </c>
      <c r="G63" s="51">
        <f t="shared" si="19"/>
        <v>0</v>
      </c>
      <c r="H63" s="52">
        <f t="shared" si="20"/>
        <v>0</v>
      </c>
      <c r="I63" s="51">
        <f t="shared" si="21"/>
        <v>0</v>
      </c>
      <c r="J63" s="49">
        <f t="shared" si="22"/>
        <v>0</v>
      </c>
      <c r="K63" s="26">
        <f t="shared" si="23"/>
        <v>0</v>
      </c>
    </row>
    <row r="64" spans="1:11" ht="12">
      <c r="A64" s="48">
        <f>totaal!A64</f>
        <v>0</v>
      </c>
      <c r="B64" s="48">
        <f>totaal!B64</f>
        <v>0</v>
      </c>
      <c r="C64" s="48">
        <f>totaal!F64</f>
        <v>0</v>
      </c>
      <c r="D64" s="49">
        <f>totaal!G64</f>
        <v>0</v>
      </c>
      <c r="E64" s="50"/>
      <c r="F64" s="49">
        <f t="shared" si="18"/>
        <v>99999</v>
      </c>
      <c r="G64" s="51">
        <f t="shared" si="19"/>
        <v>0</v>
      </c>
      <c r="H64" s="52">
        <f t="shared" si="20"/>
        <v>0</v>
      </c>
      <c r="I64" s="51">
        <f t="shared" si="21"/>
        <v>0</v>
      </c>
      <c r="J64" s="49">
        <f t="shared" si="22"/>
        <v>0</v>
      </c>
      <c r="K64" s="26">
        <f t="shared" si="23"/>
        <v>0</v>
      </c>
    </row>
    <row r="65" spans="1:11" ht="12">
      <c r="A65" s="48">
        <f>totaal!A65</f>
        <v>0</v>
      </c>
      <c r="B65" s="48">
        <f>totaal!B65</f>
        <v>0</v>
      </c>
      <c r="C65" s="48">
        <f>totaal!F65</f>
        <v>0</v>
      </c>
      <c r="D65" s="49">
        <f>totaal!G65</f>
        <v>0</v>
      </c>
      <c r="E65" s="50"/>
      <c r="F65" s="49">
        <f t="shared" si="18"/>
        <v>99999</v>
      </c>
      <c r="G65" s="51">
        <f t="shared" si="19"/>
        <v>0</v>
      </c>
      <c r="H65" s="52">
        <f t="shared" si="20"/>
        <v>0</v>
      </c>
      <c r="I65" s="51">
        <f t="shared" si="21"/>
        <v>0</v>
      </c>
      <c r="J65" s="49">
        <f t="shared" si="22"/>
        <v>0</v>
      </c>
      <c r="K65" s="26">
        <f t="shared" si="23"/>
        <v>0</v>
      </c>
    </row>
    <row r="66" spans="1:11" ht="12">
      <c r="A66" s="48">
        <f>totaal!A66</f>
        <v>0</v>
      </c>
      <c r="B66" s="48">
        <f>totaal!B66</f>
        <v>0</v>
      </c>
      <c r="C66" s="48">
        <f>totaal!F66</f>
        <v>0</v>
      </c>
      <c r="D66" s="49">
        <f>totaal!G66</f>
        <v>0</v>
      </c>
      <c r="E66" s="50"/>
      <c r="F66" s="49">
        <f t="shared" si="18"/>
        <v>99999</v>
      </c>
      <c r="G66" s="51">
        <f t="shared" si="19"/>
        <v>0</v>
      </c>
      <c r="H66" s="52">
        <f t="shared" si="20"/>
        <v>0</v>
      </c>
      <c r="I66" s="51">
        <f t="shared" si="21"/>
        <v>0</v>
      </c>
      <c r="J66" s="49">
        <f t="shared" si="22"/>
        <v>0</v>
      </c>
      <c r="K66" s="26">
        <f t="shared" si="23"/>
        <v>0</v>
      </c>
    </row>
    <row r="67" spans="1:11" ht="12">
      <c r="A67" s="48">
        <f>totaal!A67</f>
        <v>0</v>
      </c>
      <c r="B67" s="48">
        <f>totaal!B67</f>
        <v>0</v>
      </c>
      <c r="C67" s="48">
        <f>totaal!F67</f>
        <v>0</v>
      </c>
      <c r="D67" s="49">
        <f>totaal!G67</f>
        <v>0</v>
      </c>
      <c r="E67" s="50"/>
      <c r="F67" s="49">
        <f t="shared" si="18"/>
        <v>99999</v>
      </c>
      <c r="G67" s="51">
        <f t="shared" si="19"/>
        <v>0</v>
      </c>
      <c r="H67" s="52">
        <f t="shared" si="20"/>
        <v>0</v>
      </c>
      <c r="I67" s="51">
        <f t="shared" si="21"/>
        <v>0</v>
      </c>
      <c r="J67" s="49">
        <f t="shared" si="22"/>
        <v>0</v>
      </c>
      <c r="K67" s="26">
        <f t="shared" si="23"/>
        <v>0</v>
      </c>
    </row>
    <row r="68" spans="1:11" ht="12">
      <c r="A68" s="48">
        <f>totaal!A68</f>
        <v>0</v>
      </c>
      <c r="B68" s="48">
        <f>totaal!B68</f>
        <v>0</v>
      </c>
      <c r="C68" s="48">
        <f>totaal!F68</f>
        <v>0</v>
      </c>
      <c r="D68" s="49">
        <f>totaal!G68</f>
        <v>0</v>
      </c>
      <c r="E68" s="50"/>
      <c r="F68" s="49">
        <f t="shared" si="18"/>
        <v>99999</v>
      </c>
      <c r="G68" s="51">
        <f t="shared" si="19"/>
        <v>0</v>
      </c>
      <c r="H68" s="52">
        <f t="shared" si="20"/>
        <v>0</v>
      </c>
      <c r="I68" s="51">
        <f t="shared" si="21"/>
        <v>0</v>
      </c>
      <c r="J68" s="49">
        <f t="shared" si="22"/>
        <v>0</v>
      </c>
      <c r="K68" s="26">
        <f t="shared" si="23"/>
        <v>0</v>
      </c>
    </row>
    <row r="69" spans="1:11" ht="12">
      <c r="A69" s="48">
        <f>totaal!A69</f>
        <v>0</v>
      </c>
      <c r="B69" s="48">
        <f>totaal!B69</f>
        <v>0</v>
      </c>
      <c r="C69" s="48">
        <f>totaal!F69</f>
        <v>0</v>
      </c>
      <c r="D69" s="49">
        <f>totaal!G69</f>
        <v>0</v>
      </c>
      <c r="E69" s="50"/>
      <c r="F69" s="49">
        <f t="shared" si="18"/>
        <v>99999</v>
      </c>
      <c r="G69" s="51">
        <f t="shared" si="19"/>
        <v>0</v>
      </c>
      <c r="H69" s="52">
        <f t="shared" si="20"/>
        <v>0</v>
      </c>
      <c r="I69" s="51">
        <f t="shared" si="21"/>
        <v>0</v>
      </c>
      <c r="J69" s="49">
        <f t="shared" si="22"/>
        <v>0</v>
      </c>
      <c r="K69" s="26">
        <f t="shared" si="23"/>
        <v>0</v>
      </c>
    </row>
    <row r="70" spans="1:11" ht="12">
      <c r="A70" s="48">
        <f>totaal!A70</f>
        <v>0</v>
      </c>
      <c r="B70" s="48">
        <f>totaal!B70</f>
        <v>0</v>
      </c>
      <c r="C70" s="48">
        <f>totaal!F70</f>
        <v>0</v>
      </c>
      <c r="D70" s="49">
        <f>totaal!G70</f>
        <v>0</v>
      </c>
      <c r="E70" s="50"/>
      <c r="F70" s="49">
        <f t="shared" si="18"/>
        <v>99999</v>
      </c>
      <c r="G70" s="51">
        <f t="shared" si="19"/>
        <v>0</v>
      </c>
      <c r="H70" s="52">
        <f t="shared" si="20"/>
        <v>0</v>
      </c>
      <c r="I70" s="51">
        <f t="shared" si="21"/>
        <v>0</v>
      </c>
      <c r="J70" s="49">
        <f t="shared" si="22"/>
        <v>0</v>
      </c>
      <c r="K70" s="26">
        <f t="shared" si="23"/>
        <v>0</v>
      </c>
    </row>
    <row r="71" spans="1:11" ht="12">
      <c r="A71" s="48">
        <f>totaal!A71</f>
        <v>0</v>
      </c>
      <c r="B71" s="48">
        <f>totaal!B71</f>
        <v>0</v>
      </c>
      <c r="C71" s="48">
        <f>totaal!F71</f>
        <v>0</v>
      </c>
      <c r="D71" s="49">
        <f>totaal!G71</f>
        <v>0</v>
      </c>
      <c r="E71" s="50"/>
      <c r="F71" s="49">
        <f t="shared" si="18"/>
        <v>99999</v>
      </c>
      <c r="G71" s="51">
        <f t="shared" si="19"/>
        <v>0</v>
      </c>
      <c r="H71" s="52">
        <f t="shared" si="20"/>
        <v>0</v>
      </c>
      <c r="I71" s="51">
        <f t="shared" si="21"/>
        <v>0</v>
      </c>
      <c r="J71" s="49">
        <f t="shared" si="22"/>
        <v>0</v>
      </c>
      <c r="K71" s="26">
        <f t="shared" si="23"/>
        <v>0</v>
      </c>
    </row>
    <row r="72" spans="1:11" ht="12">
      <c r="A72" s="48">
        <f>totaal!A72</f>
        <v>0</v>
      </c>
      <c r="B72" s="48">
        <f>totaal!B72</f>
        <v>0</v>
      </c>
      <c r="C72" s="48">
        <f>totaal!F72</f>
        <v>0</v>
      </c>
      <c r="D72" s="49">
        <f>totaal!G72</f>
        <v>0</v>
      </c>
      <c r="E72" s="50"/>
      <c r="F72" s="49">
        <f t="shared" si="18"/>
        <v>99999</v>
      </c>
      <c r="G72" s="51">
        <f t="shared" si="19"/>
        <v>0</v>
      </c>
      <c r="H72" s="52">
        <f t="shared" si="20"/>
        <v>0</v>
      </c>
      <c r="I72" s="51">
        <f t="shared" si="21"/>
        <v>0</v>
      </c>
      <c r="J72" s="49">
        <f t="shared" si="22"/>
        <v>0</v>
      </c>
      <c r="K72" s="26">
        <f t="shared" si="23"/>
        <v>0</v>
      </c>
    </row>
    <row r="73" spans="1:11" ht="12">
      <c r="A73" s="48">
        <f>totaal!A73</f>
        <v>0</v>
      </c>
      <c r="B73" s="48">
        <f>totaal!B73</f>
        <v>0</v>
      </c>
      <c r="C73" s="48">
        <f>totaal!F73</f>
        <v>0</v>
      </c>
      <c r="D73" s="49">
        <f>totaal!G73</f>
        <v>0</v>
      </c>
      <c r="E73" s="50"/>
      <c r="F73" s="49">
        <f t="shared" si="18"/>
        <v>99999</v>
      </c>
      <c r="G73" s="51">
        <f t="shared" si="19"/>
        <v>0</v>
      </c>
      <c r="H73" s="52">
        <f t="shared" si="20"/>
        <v>0</v>
      </c>
      <c r="I73" s="51">
        <f t="shared" si="21"/>
        <v>0</v>
      </c>
      <c r="J73" s="49">
        <f t="shared" si="22"/>
        <v>0</v>
      </c>
      <c r="K73" s="26">
        <f t="shared" si="23"/>
        <v>0</v>
      </c>
    </row>
    <row r="74" spans="1:11" ht="12">
      <c r="A74" s="48">
        <f>totaal!A74</f>
        <v>0</v>
      </c>
      <c r="B74" s="48">
        <f>totaal!B74</f>
        <v>0</v>
      </c>
      <c r="C74" s="48">
        <f>totaal!F74</f>
        <v>0</v>
      </c>
      <c r="D74" s="49">
        <f>totaal!G74</f>
        <v>0</v>
      </c>
      <c r="E74" s="50"/>
      <c r="F74" s="49">
        <f t="shared" si="18"/>
        <v>99999</v>
      </c>
      <c r="G74" s="51">
        <f t="shared" si="19"/>
        <v>0</v>
      </c>
      <c r="H74" s="52">
        <f t="shared" si="20"/>
        <v>0</v>
      </c>
      <c r="I74" s="51">
        <f t="shared" si="21"/>
        <v>0</v>
      </c>
      <c r="J74" s="49">
        <f t="shared" si="22"/>
        <v>0</v>
      </c>
      <c r="K74" s="26">
        <f t="shared" si="23"/>
        <v>0</v>
      </c>
    </row>
    <row r="75" spans="1:11" ht="12">
      <c r="A75" s="48">
        <f>totaal!A75</f>
        <v>0</v>
      </c>
      <c r="B75" s="48">
        <f>totaal!B75</f>
        <v>0</v>
      </c>
      <c r="C75" s="48">
        <f>totaal!F75</f>
        <v>0</v>
      </c>
      <c r="D75" s="49">
        <f>totaal!G75</f>
        <v>0</v>
      </c>
      <c r="E75" s="50"/>
      <c r="F75" s="49">
        <f t="shared" si="18"/>
        <v>99999</v>
      </c>
      <c r="G75" s="51">
        <f t="shared" si="19"/>
        <v>0</v>
      </c>
      <c r="H75" s="52">
        <f t="shared" si="20"/>
        <v>0</v>
      </c>
      <c r="I75" s="51">
        <f t="shared" si="21"/>
        <v>0</v>
      </c>
      <c r="J75" s="49">
        <f t="shared" si="22"/>
        <v>0</v>
      </c>
      <c r="K75" s="26">
        <f t="shared" si="23"/>
        <v>0</v>
      </c>
    </row>
    <row r="76" spans="1:11" ht="12">
      <c r="A76" s="48">
        <f>totaal!A76</f>
        <v>0</v>
      </c>
      <c r="B76" s="48">
        <f>totaal!B76</f>
        <v>0</v>
      </c>
      <c r="C76" s="48">
        <f>totaal!F76</f>
        <v>0</v>
      </c>
      <c r="D76" s="49">
        <f>totaal!G76</f>
        <v>0</v>
      </c>
      <c r="E76" s="50"/>
      <c r="F76" s="49">
        <f t="shared" si="18"/>
        <v>99999</v>
      </c>
      <c r="G76" s="51">
        <f t="shared" si="19"/>
        <v>0</v>
      </c>
      <c r="H76" s="52">
        <f t="shared" si="20"/>
        <v>0</v>
      </c>
      <c r="I76" s="51">
        <f t="shared" si="21"/>
        <v>0</v>
      </c>
      <c r="J76" s="49">
        <f t="shared" si="22"/>
        <v>0</v>
      </c>
      <c r="K76" s="26">
        <f t="shared" si="23"/>
        <v>0</v>
      </c>
    </row>
    <row r="77" spans="1:11" ht="12">
      <c r="A77" s="48">
        <f>totaal!A77</f>
        <v>0</v>
      </c>
      <c r="B77" s="48">
        <f>totaal!B77</f>
        <v>0</v>
      </c>
      <c r="C77" s="48">
        <f>totaal!F77</f>
        <v>0</v>
      </c>
      <c r="D77" s="49">
        <f>totaal!G77</f>
        <v>0</v>
      </c>
      <c r="E77" s="50"/>
      <c r="F77" s="49">
        <f t="shared" si="18"/>
        <v>99999</v>
      </c>
      <c r="G77" s="51">
        <f t="shared" si="19"/>
        <v>0</v>
      </c>
      <c r="H77" s="52">
        <f t="shared" si="20"/>
        <v>0</v>
      </c>
      <c r="I77" s="51">
        <f t="shared" si="21"/>
        <v>0</v>
      </c>
      <c r="J77" s="49">
        <f t="shared" si="22"/>
        <v>0</v>
      </c>
      <c r="K77" s="26">
        <f t="shared" si="23"/>
        <v>0</v>
      </c>
    </row>
    <row r="78" spans="1:11" ht="12">
      <c r="A78" s="48">
        <f>totaal!A78</f>
        <v>0</v>
      </c>
      <c r="B78" s="48">
        <f>totaal!B78</f>
        <v>0</v>
      </c>
      <c r="C78" s="48">
        <f>totaal!F78</f>
        <v>0</v>
      </c>
      <c r="D78" s="49">
        <f>totaal!G78</f>
        <v>0</v>
      </c>
      <c r="E78" s="50"/>
      <c r="F78" s="49">
        <f t="shared" si="18"/>
        <v>99999</v>
      </c>
      <c r="G78" s="51">
        <f t="shared" si="19"/>
        <v>0</v>
      </c>
      <c r="H78" s="52">
        <f t="shared" si="20"/>
        <v>0</v>
      </c>
      <c r="I78" s="51">
        <f t="shared" si="21"/>
        <v>0</v>
      </c>
      <c r="J78" s="49">
        <f t="shared" si="22"/>
        <v>0</v>
      </c>
      <c r="K78" s="26">
        <f t="shared" si="23"/>
        <v>0</v>
      </c>
    </row>
  </sheetData>
  <sheetProtection password="C41E" sheet="1" objects="1" scenarios="1"/>
  <printOptions/>
  <pageMargins left="1.45" right="1.270138888888889" top="0.5902777777777778" bottom="0.5097222222222222" header="0.3597222222222222" footer="0.2798611111111111"/>
  <pageSetup horizontalDpi="300" verticalDpi="300" orientation="landscape" paperSize="9"/>
  <headerFooter alignWithMargins="0">
    <oddHeader>&amp;C&amp;A</oddHeader>
    <oddFooter>&amp;CPage &amp;P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showGridLines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23" sqref="E23"/>
    </sheetView>
  </sheetViews>
  <sheetFormatPr defaultColWidth="9.140625" defaultRowHeight="12.75"/>
  <cols>
    <col min="1" max="2" width="17.00390625" style="38" customWidth="1"/>
    <col min="3" max="3" width="14.00390625" style="38" customWidth="1"/>
    <col min="4" max="4" width="7.421875" style="35" customWidth="1"/>
    <col min="5" max="5" width="11.7109375" style="39" customWidth="1"/>
    <col min="6" max="6" width="11.7109375" style="34" hidden="1" customWidth="1"/>
    <col min="7" max="7" width="11.7109375" style="34" customWidth="1"/>
    <col min="8" max="8" width="11.7109375" style="34" hidden="1" customWidth="1"/>
    <col min="9" max="10" width="11.7109375" style="34" customWidth="1"/>
    <col min="11" max="11" width="11.7109375" style="36" customWidth="1"/>
    <col min="12" max="16384" width="9.00390625" style="34" customWidth="1"/>
  </cols>
  <sheetData>
    <row r="1" spans="1:11" s="4" customFormat="1" ht="12.75">
      <c r="A1" s="40" t="s">
        <v>0</v>
      </c>
      <c r="B1" s="41">
        <f>totaal!B1</f>
        <v>44836</v>
      </c>
      <c r="G1" s="9"/>
      <c r="H1" s="9"/>
      <c r="J1" s="9"/>
      <c r="K1" s="10"/>
    </row>
    <row r="2" spans="1:11" s="12" customFormat="1" ht="13.5" customHeight="1">
      <c r="A2" s="12">
        <f>totaal!A2</f>
        <v>0</v>
      </c>
      <c r="B2" s="7">
        <f>totaal!C2</f>
        <v>0</v>
      </c>
      <c r="C2" s="12">
        <f>totaal!F2</f>
        <v>0</v>
      </c>
      <c r="D2" s="12">
        <f>totaal!G2</f>
        <v>0</v>
      </c>
      <c r="E2" s="42" t="s">
        <v>48</v>
      </c>
      <c r="F2" s="17" t="s">
        <v>49</v>
      </c>
      <c r="G2" s="17" t="s">
        <v>49</v>
      </c>
      <c r="H2" s="17" t="s">
        <v>50</v>
      </c>
      <c r="I2" s="17" t="s">
        <v>50</v>
      </c>
      <c r="J2" s="17" t="s">
        <v>17</v>
      </c>
      <c r="K2" s="16" t="s">
        <v>51</v>
      </c>
    </row>
    <row r="3" spans="1:11" s="29" customFormat="1" ht="19.5" customHeight="1">
      <c r="A3" s="43">
        <f>totaal!A3</f>
        <v>0</v>
      </c>
      <c r="B3" s="43"/>
      <c r="C3" s="44">
        <f>COUNTIF(F4:F21,"&lt;99998")</f>
        <v>10</v>
      </c>
      <c r="D3" s="45" t="s">
        <v>52</v>
      </c>
      <c r="E3" s="46">
        <v>0.5416666666666666</v>
      </c>
      <c r="F3" s="47">
        <f>(HOUR($E$3)*3600)+(MINUTE($E$3)*60)+SECOND($E$3)</f>
        <v>46800</v>
      </c>
      <c r="G3" s="32"/>
      <c r="H3" s="32"/>
      <c r="I3" s="32"/>
      <c r="J3" s="32"/>
      <c r="K3" s="31"/>
    </row>
    <row r="4" spans="1:12" ht="12.75" customHeight="1">
      <c r="A4" s="48">
        <f>totaal!A4</f>
        <v>0</v>
      </c>
      <c r="B4" s="48">
        <f>totaal!C4</f>
        <v>0</v>
      </c>
      <c r="C4" s="48">
        <f>totaal!F4</f>
        <v>0</v>
      </c>
      <c r="D4" s="49">
        <f>totaal!G4</f>
        <v>111</v>
      </c>
      <c r="E4" s="50">
        <v>0.5732638888888889</v>
      </c>
      <c r="F4" s="49">
        <f aca="true" t="shared" si="0" ref="F4:F21">IF(OR($F$3=0,ISBLANK(E4)),99999,IF(OR(E4="DNF",E4="dnf"),99997,IF(OR(E4="DNS",E4="dns"),99998,((HOUR(E4)*3600)+(MINUTE(E4)*60)+SECOND(E4))-F$3)))</f>
        <v>2730</v>
      </c>
      <c r="G4" s="51">
        <f aca="true" t="shared" si="1" ref="G4:G21">IF(F4&gt;99990,"",F4/3600/24)</f>
        <v>0.03159722222222222</v>
      </c>
      <c r="H4" s="52">
        <f aca="true" t="shared" si="2" ref="H4:H21">IF(F4&gt;99990,"",(F4*100)/D4)</f>
        <v>2459.4594594594596</v>
      </c>
      <c r="I4" s="51">
        <f aca="true" t="shared" si="3" ref="I4:I21">IF(F4&gt;99990,"",H4/3600/24)</f>
        <v>0.02846596596596597</v>
      </c>
      <c r="J4" s="49">
        <f aca="true" t="shared" si="4" ref="J4:J21">IF(F4&lt;99997,RANK($H4,$H$4:$H$21,1),IF(F4=99998,2+$C$3,IF(F4=99997,1+$C$3,0)))</f>
        <v>4</v>
      </c>
      <c r="K4" s="26">
        <f aca="true" t="shared" si="5" ref="K4:K21">IF(F4=99999,"",CHOOSE(J4,0,3,5.7,8,10,11.7,13,14,15,16,17,18,19,20,21,22,23,24,25,26))</f>
        <v>8</v>
      </c>
      <c r="L4" s="59"/>
    </row>
    <row r="5" spans="1:12" ht="12.75" customHeight="1">
      <c r="A5" s="48">
        <f>totaal!A5</f>
        <v>0</v>
      </c>
      <c r="B5" s="48">
        <f>totaal!C5</f>
        <v>0</v>
      </c>
      <c r="C5" s="48">
        <f>totaal!F5</f>
        <v>0</v>
      </c>
      <c r="D5" s="49">
        <f>totaal!G5</f>
        <v>111</v>
      </c>
      <c r="E5" s="50">
        <v>0.5827314814814815</v>
      </c>
      <c r="F5" s="49">
        <f t="shared" si="0"/>
        <v>3548</v>
      </c>
      <c r="G5" s="51">
        <f t="shared" si="1"/>
        <v>0.04106481481481481</v>
      </c>
      <c r="H5" s="52">
        <f t="shared" si="2"/>
        <v>3196.3963963963965</v>
      </c>
      <c r="I5" s="51">
        <f t="shared" si="3"/>
        <v>0.036995328661995334</v>
      </c>
      <c r="J5" s="49">
        <f t="shared" si="4"/>
        <v>10</v>
      </c>
      <c r="K5" s="26">
        <f t="shared" si="5"/>
        <v>16</v>
      </c>
      <c r="L5" s="59"/>
    </row>
    <row r="6" spans="1:12" ht="12.75" customHeight="1">
      <c r="A6" s="48">
        <f>totaal!A6</f>
        <v>0</v>
      </c>
      <c r="B6" s="48">
        <f>totaal!C6</f>
        <v>0</v>
      </c>
      <c r="C6" s="48">
        <f>totaal!F6</f>
        <v>0</v>
      </c>
      <c r="D6" s="49">
        <f>totaal!G6</f>
        <v>111</v>
      </c>
      <c r="E6" s="50">
        <v>0.5752314814814815</v>
      </c>
      <c r="F6" s="49">
        <f t="shared" si="0"/>
        <v>2900</v>
      </c>
      <c r="G6" s="51">
        <f t="shared" si="1"/>
        <v>0.03356481481481482</v>
      </c>
      <c r="H6" s="52">
        <f t="shared" si="2"/>
        <v>2612.612612612613</v>
      </c>
      <c r="I6" s="51">
        <f t="shared" si="3"/>
        <v>0.030238571905238574</v>
      </c>
      <c r="J6" s="49">
        <f t="shared" si="4"/>
        <v>5</v>
      </c>
      <c r="K6" s="26">
        <f t="shared" si="5"/>
        <v>10</v>
      </c>
      <c r="L6" s="59"/>
    </row>
    <row r="7" spans="1:12" ht="12.75" customHeight="1">
      <c r="A7" s="48">
        <f>totaal!A7</f>
        <v>0</v>
      </c>
      <c r="B7" s="48">
        <f>totaal!C7</f>
        <v>0</v>
      </c>
      <c r="C7" s="48">
        <f>totaal!F7</f>
        <v>0</v>
      </c>
      <c r="D7" s="49">
        <f>totaal!G7</f>
        <v>107</v>
      </c>
      <c r="E7" s="50">
        <v>0.5712268518518518</v>
      </c>
      <c r="F7" s="49">
        <f t="shared" si="0"/>
        <v>2554</v>
      </c>
      <c r="G7" s="51">
        <f t="shared" si="1"/>
        <v>0.029560185185185186</v>
      </c>
      <c r="H7" s="52">
        <f t="shared" si="2"/>
        <v>2386.9158878504672</v>
      </c>
      <c r="I7" s="51">
        <f t="shared" si="3"/>
        <v>0.027626341294565593</v>
      </c>
      <c r="J7" s="49">
        <f t="shared" si="4"/>
        <v>2</v>
      </c>
      <c r="K7" s="26">
        <f t="shared" si="5"/>
        <v>3</v>
      </c>
      <c r="L7" s="59"/>
    </row>
    <row r="8" spans="1:12" ht="12.75" customHeight="1">
      <c r="A8" s="48">
        <f>totaal!A8</f>
        <v>0</v>
      </c>
      <c r="B8" s="48">
        <f>totaal!C8</f>
        <v>0</v>
      </c>
      <c r="C8" s="48">
        <f>totaal!F8</f>
        <v>0</v>
      </c>
      <c r="D8" s="49">
        <f>totaal!G8</f>
        <v>111</v>
      </c>
      <c r="E8" s="50">
        <v>0.5822337962962963</v>
      </c>
      <c r="F8" s="49">
        <f t="shared" si="0"/>
        <v>3505</v>
      </c>
      <c r="G8" s="51">
        <f t="shared" si="1"/>
        <v>0.04056712962962963</v>
      </c>
      <c r="H8" s="52">
        <f t="shared" si="2"/>
        <v>3157.6576576576576</v>
      </c>
      <c r="I8" s="51">
        <f t="shared" si="3"/>
        <v>0.03654696363029696</v>
      </c>
      <c r="J8" s="49">
        <f t="shared" si="4"/>
        <v>9</v>
      </c>
      <c r="K8" s="26">
        <f t="shared" si="5"/>
        <v>15</v>
      </c>
      <c r="L8" s="59"/>
    </row>
    <row r="9" spans="1:12" ht="12.75" customHeight="1">
      <c r="A9" s="48">
        <f>totaal!A9</f>
        <v>0</v>
      </c>
      <c r="B9" s="48">
        <f>totaal!C9</f>
        <v>0</v>
      </c>
      <c r="C9" s="48">
        <f>totaal!F9</f>
        <v>0</v>
      </c>
      <c r="D9" s="49">
        <f>totaal!G9</f>
        <v>111</v>
      </c>
      <c r="E9" s="50">
        <v>0.575775462962963</v>
      </c>
      <c r="F9" s="49">
        <f t="shared" si="0"/>
        <v>2947</v>
      </c>
      <c r="G9" s="51">
        <f t="shared" si="1"/>
        <v>0.0341087962962963</v>
      </c>
      <c r="H9" s="52">
        <f t="shared" si="2"/>
        <v>2654.954954954955</v>
      </c>
      <c r="I9" s="51">
        <f t="shared" si="3"/>
        <v>0.030728645311978647</v>
      </c>
      <c r="J9" s="49">
        <f t="shared" si="4"/>
        <v>6</v>
      </c>
      <c r="K9" s="26">
        <f t="shared" si="5"/>
        <v>11.7</v>
      </c>
      <c r="L9" s="59"/>
    </row>
    <row r="10" spans="1:12" ht="12.75" customHeight="1">
      <c r="A10" s="48">
        <f>totaal!A10</f>
        <v>0</v>
      </c>
      <c r="B10" s="48">
        <f>totaal!C10</f>
        <v>0</v>
      </c>
      <c r="C10" s="48">
        <f>totaal!F10</f>
        <v>0</v>
      </c>
      <c r="D10" s="49">
        <f>totaal!G10</f>
        <v>111</v>
      </c>
      <c r="E10" s="50">
        <v>0.575925925925926</v>
      </c>
      <c r="F10" s="49">
        <f t="shared" si="0"/>
        <v>2960</v>
      </c>
      <c r="G10" s="51">
        <f t="shared" si="1"/>
        <v>0.03425925925925926</v>
      </c>
      <c r="H10" s="52">
        <f t="shared" si="2"/>
        <v>2666.6666666666665</v>
      </c>
      <c r="I10" s="51">
        <f t="shared" si="3"/>
        <v>0.030864197530864196</v>
      </c>
      <c r="J10" s="49">
        <f t="shared" si="4"/>
        <v>7</v>
      </c>
      <c r="K10" s="26">
        <f t="shared" si="5"/>
        <v>13</v>
      </c>
      <c r="L10" s="59"/>
    </row>
    <row r="11" spans="1:12" ht="12.75" customHeight="1">
      <c r="A11" s="48">
        <f>totaal!A11</f>
        <v>0</v>
      </c>
      <c r="B11" s="48">
        <f>totaal!C11</f>
        <v>0</v>
      </c>
      <c r="C11" s="48">
        <f>totaal!F11</f>
        <v>0</v>
      </c>
      <c r="D11" s="49">
        <f>totaal!G11</f>
        <v>116</v>
      </c>
      <c r="E11" s="50">
        <v>0.5833333333333334</v>
      </c>
      <c r="F11" s="49">
        <f t="shared" si="0"/>
        <v>3600</v>
      </c>
      <c r="G11" s="51">
        <f t="shared" si="1"/>
        <v>0.041666666666666664</v>
      </c>
      <c r="H11" s="52">
        <f t="shared" si="2"/>
        <v>3103.448275862069</v>
      </c>
      <c r="I11" s="51">
        <f t="shared" si="3"/>
        <v>0.035919540229885055</v>
      </c>
      <c r="J11" s="49">
        <f t="shared" si="4"/>
        <v>8</v>
      </c>
      <c r="K11" s="26">
        <f t="shared" si="5"/>
        <v>14</v>
      </c>
      <c r="L11" s="59"/>
    </row>
    <row r="12" spans="1:12" ht="12.75" customHeight="1">
      <c r="A12" s="48">
        <f>totaal!A12</f>
        <v>0</v>
      </c>
      <c r="B12" s="48">
        <f>totaal!C12</f>
        <v>0</v>
      </c>
      <c r="C12" s="48">
        <f>totaal!F12</f>
        <v>0</v>
      </c>
      <c r="D12" s="49">
        <f>totaal!G12</f>
        <v>0</v>
      </c>
      <c r="E12" s="50"/>
      <c r="F12" s="49">
        <f t="shared" si="0"/>
        <v>99999</v>
      </c>
      <c r="G12" s="51">
        <f t="shared" si="1"/>
        <v>0</v>
      </c>
      <c r="H12" s="52">
        <f t="shared" si="2"/>
        <v>0</v>
      </c>
      <c r="I12" s="51">
        <f t="shared" si="3"/>
        <v>0</v>
      </c>
      <c r="J12" s="49">
        <f t="shared" si="4"/>
        <v>0</v>
      </c>
      <c r="K12" s="26">
        <f t="shared" si="5"/>
        <v>0</v>
      </c>
      <c r="L12" s="59"/>
    </row>
    <row r="13" spans="1:12" ht="12.75" customHeight="1">
      <c r="A13" s="48">
        <f>totaal!A13</f>
        <v>0</v>
      </c>
      <c r="B13" s="48">
        <f>totaal!C13</f>
        <v>0</v>
      </c>
      <c r="C13" s="48">
        <f>totaal!F13</f>
        <v>0</v>
      </c>
      <c r="D13" s="49">
        <f>totaal!G13</f>
        <v>111</v>
      </c>
      <c r="E13" s="50">
        <v>0.571412037037037</v>
      </c>
      <c r="F13" s="49">
        <f t="shared" si="0"/>
        <v>2570</v>
      </c>
      <c r="G13" s="51">
        <f t="shared" si="1"/>
        <v>0.02974537037037037</v>
      </c>
      <c r="H13" s="52">
        <f t="shared" si="2"/>
        <v>2315.3153153153153</v>
      </c>
      <c r="I13" s="51">
        <f t="shared" si="3"/>
        <v>0.02679763096429763</v>
      </c>
      <c r="J13" s="49">
        <f t="shared" si="4"/>
        <v>1</v>
      </c>
      <c r="K13" s="26">
        <f t="shared" si="5"/>
        <v>0</v>
      </c>
      <c r="L13" s="59"/>
    </row>
    <row r="14" spans="1:12" ht="12.75" customHeight="1">
      <c r="A14" s="48">
        <f>totaal!A14</f>
        <v>0</v>
      </c>
      <c r="B14" s="48">
        <f>totaal!C14</f>
        <v>0</v>
      </c>
      <c r="C14" s="48">
        <f>totaal!F14</f>
        <v>0</v>
      </c>
      <c r="D14" s="49">
        <f>totaal!G14</f>
        <v>107</v>
      </c>
      <c r="E14" s="50">
        <v>0.5717708333333333</v>
      </c>
      <c r="F14" s="49">
        <f t="shared" si="0"/>
        <v>2601</v>
      </c>
      <c r="G14" s="51">
        <f t="shared" si="1"/>
        <v>0.030104166666666668</v>
      </c>
      <c r="H14" s="52">
        <f t="shared" si="2"/>
        <v>2430.841121495327</v>
      </c>
      <c r="I14" s="51">
        <f t="shared" si="3"/>
        <v>0.02813473520249221</v>
      </c>
      <c r="J14" s="49">
        <f t="shared" si="4"/>
        <v>3</v>
      </c>
      <c r="K14" s="26">
        <f t="shared" si="5"/>
        <v>5.7</v>
      </c>
      <c r="L14" s="59"/>
    </row>
    <row r="15" spans="1:12" ht="12.75" customHeight="1">
      <c r="A15" s="48">
        <f>totaal!A15</f>
        <v>0</v>
      </c>
      <c r="B15" s="48">
        <f>totaal!C15</f>
        <v>0</v>
      </c>
      <c r="C15" s="48">
        <f>totaal!F15</f>
        <v>0</v>
      </c>
      <c r="D15" s="49">
        <f>totaal!G15</f>
        <v>0</v>
      </c>
      <c r="E15" s="50"/>
      <c r="F15" s="49">
        <f t="shared" si="0"/>
        <v>99999</v>
      </c>
      <c r="G15" s="51">
        <f t="shared" si="1"/>
        <v>0</v>
      </c>
      <c r="H15" s="52">
        <f t="shared" si="2"/>
        <v>0</v>
      </c>
      <c r="I15" s="51">
        <f t="shared" si="3"/>
        <v>0</v>
      </c>
      <c r="J15" s="49">
        <f t="shared" si="4"/>
        <v>0</v>
      </c>
      <c r="K15" s="26">
        <f t="shared" si="5"/>
        <v>0</v>
      </c>
      <c r="L15" s="59"/>
    </row>
    <row r="16" spans="1:12" ht="12.75" customHeight="1">
      <c r="A16" s="48">
        <f>totaal!A16</f>
        <v>0</v>
      </c>
      <c r="B16" s="48">
        <f>totaal!C16</f>
        <v>0</v>
      </c>
      <c r="C16" s="48">
        <f>totaal!F16</f>
        <v>0</v>
      </c>
      <c r="D16" s="49">
        <f>totaal!G16</f>
        <v>0</v>
      </c>
      <c r="E16" s="50"/>
      <c r="F16" s="49">
        <f t="shared" si="0"/>
        <v>99999</v>
      </c>
      <c r="G16" s="51">
        <f t="shared" si="1"/>
        <v>0</v>
      </c>
      <c r="H16" s="52">
        <f t="shared" si="2"/>
        <v>0</v>
      </c>
      <c r="I16" s="51">
        <f t="shared" si="3"/>
        <v>0</v>
      </c>
      <c r="J16" s="49">
        <f t="shared" si="4"/>
        <v>0</v>
      </c>
      <c r="K16" s="26">
        <f t="shared" si="5"/>
        <v>0</v>
      </c>
      <c r="L16" s="59"/>
    </row>
    <row r="17" spans="1:12" ht="12.75" customHeight="1">
      <c r="A17" s="48">
        <f>totaal!A17</f>
        <v>0</v>
      </c>
      <c r="B17" s="48">
        <f>totaal!C17</f>
        <v>0</v>
      </c>
      <c r="C17" s="48">
        <f>totaal!F17</f>
        <v>0</v>
      </c>
      <c r="D17" s="49">
        <f>totaal!G17</f>
        <v>0</v>
      </c>
      <c r="E17" s="50"/>
      <c r="F17" s="49">
        <f t="shared" si="0"/>
        <v>99999</v>
      </c>
      <c r="G17" s="51">
        <f t="shared" si="1"/>
        <v>0</v>
      </c>
      <c r="H17" s="52">
        <f t="shared" si="2"/>
        <v>0</v>
      </c>
      <c r="I17" s="51">
        <f t="shared" si="3"/>
        <v>0</v>
      </c>
      <c r="J17" s="49">
        <f t="shared" si="4"/>
        <v>0</v>
      </c>
      <c r="K17" s="26">
        <f t="shared" si="5"/>
        <v>0</v>
      </c>
      <c r="L17" s="59"/>
    </row>
    <row r="18" spans="1:12" ht="12.75" customHeight="1">
      <c r="A18" s="48">
        <f>totaal!A18</f>
        <v>0</v>
      </c>
      <c r="B18" s="48">
        <f>totaal!C18</f>
        <v>0</v>
      </c>
      <c r="C18" s="48">
        <f>totaal!F18</f>
        <v>0</v>
      </c>
      <c r="D18" s="49">
        <f>totaal!G18</f>
        <v>0</v>
      </c>
      <c r="E18" s="50"/>
      <c r="F18" s="49">
        <f t="shared" si="0"/>
        <v>99999</v>
      </c>
      <c r="G18" s="51">
        <f t="shared" si="1"/>
        <v>0</v>
      </c>
      <c r="H18" s="52">
        <f t="shared" si="2"/>
        <v>0</v>
      </c>
      <c r="I18" s="51">
        <f t="shared" si="3"/>
        <v>0</v>
      </c>
      <c r="J18" s="49">
        <f t="shared" si="4"/>
        <v>0</v>
      </c>
      <c r="K18" s="26">
        <f t="shared" si="5"/>
        <v>0</v>
      </c>
      <c r="L18" s="59"/>
    </row>
    <row r="19" spans="1:12" ht="12.75" customHeight="1">
      <c r="A19" s="48">
        <f>totaal!A19</f>
        <v>0</v>
      </c>
      <c r="B19" s="48">
        <f>totaal!C19</f>
        <v>0</v>
      </c>
      <c r="C19" s="48">
        <f>totaal!F19</f>
        <v>0</v>
      </c>
      <c r="D19" s="49">
        <f>totaal!G19</f>
        <v>0</v>
      </c>
      <c r="E19" s="50"/>
      <c r="F19" s="49">
        <f t="shared" si="0"/>
        <v>99999</v>
      </c>
      <c r="G19" s="51">
        <f t="shared" si="1"/>
        <v>0</v>
      </c>
      <c r="H19" s="52">
        <f t="shared" si="2"/>
        <v>0</v>
      </c>
      <c r="I19" s="51">
        <f t="shared" si="3"/>
        <v>0</v>
      </c>
      <c r="J19" s="49">
        <f t="shared" si="4"/>
        <v>0</v>
      </c>
      <c r="K19" s="26">
        <f t="shared" si="5"/>
        <v>0</v>
      </c>
      <c r="L19" s="59"/>
    </row>
    <row r="20" spans="1:12" ht="12.75" customHeight="1">
      <c r="A20" s="48">
        <f>totaal!A20</f>
        <v>0</v>
      </c>
      <c r="B20" s="48">
        <f>totaal!C20</f>
        <v>0</v>
      </c>
      <c r="C20" s="48">
        <f>totaal!F20</f>
        <v>0</v>
      </c>
      <c r="D20" s="49">
        <f>totaal!G20</f>
        <v>0</v>
      </c>
      <c r="E20" s="50"/>
      <c r="F20" s="49">
        <f t="shared" si="0"/>
        <v>99999</v>
      </c>
      <c r="G20" s="51">
        <f t="shared" si="1"/>
        <v>0</v>
      </c>
      <c r="H20" s="52">
        <f t="shared" si="2"/>
        <v>0</v>
      </c>
      <c r="I20" s="51">
        <f t="shared" si="3"/>
        <v>0</v>
      </c>
      <c r="J20" s="49">
        <f t="shared" si="4"/>
        <v>0</v>
      </c>
      <c r="K20" s="26">
        <f t="shared" si="5"/>
        <v>0</v>
      </c>
      <c r="L20" s="59"/>
    </row>
    <row r="21" spans="1:12" ht="12.75" customHeight="1">
      <c r="A21" s="48">
        <f>totaal!A21</f>
        <v>0</v>
      </c>
      <c r="B21" s="48">
        <f>totaal!C21</f>
        <v>0</v>
      </c>
      <c r="C21" s="48">
        <f>totaal!F21</f>
        <v>0</v>
      </c>
      <c r="D21" s="49">
        <f>totaal!G21</f>
        <v>0</v>
      </c>
      <c r="E21" s="50"/>
      <c r="F21" s="49">
        <f t="shared" si="0"/>
        <v>99999</v>
      </c>
      <c r="G21" s="51">
        <f t="shared" si="1"/>
        <v>0</v>
      </c>
      <c r="H21" s="52">
        <f t="shared" si="2"/>
        <v>0</v>
      </c>
      <c r="I21" s="51">
        <f t="shared" si="3"/>
        <v>0</v>
      </c>
      <c r="J21" s="49">
        <f t="shared" si="4"/>
        <v>0</v>
      </c>
      <c r="K21" s="26">
        <f t="shared" si="5"/>
        <v>0</v>
      </c>
      <c r="L21" s="59"/>
    </row>
    <row r="22" spans="1:11" ht="19.5" customHeight="1">
      <c r="A22" s="43">
        <f>totaal!A22</f>
        <v>0</v>
      </c>
      <c r="B22" s="43"/>
      <c r="C22" s="44">
        <f>COUNTIF(F23:F40,"&lt;99998")</f>
        <v>2</v>
      </c>
      <c r="D22" s="45" t="s">
        <v>52</v>
      </c>
      <c r="E22" s="46">
        <v>0.5416666666666666</v>
      </c>
      <c r="F22" s="47">
        <f>(HOUR($E$22)*3600)+(MINUTE($E$22)*60)+SECOND($E$22)</f>
        <v>46800</v>
      </c>
      <c r="G22" s="53"/>
      <c r="H22" s="54"/>
      <c r="I22" s="53"/>
      <c r="J22" s="55"/>
      <c r="K22" s="56"/>
    </row>
    <row r="23" spans="1:11" ht="12.75" customHeight="1">
      <c r="A23" s="48">
        <f>totaal!A23</f>
        <v>0</v>
      </c>
      <c r="B23" s="48">
        <f>totaal!C23</f>
        <v>0</v>
      </c>
      <c r="C23" s="48">
        <f>totaal!F23</f>
        <v>0</v>
      </c>
      <c r="D23" s="49">
        <f>totaal!G23</f>
        <v>150</v>
      </c>
      <c r="E23" s="50">
        <v>0.5646296296296296</v>
      </c>
      <c r="F23" s="49">
        <f aca="true" t="shared" si="6" ref="F23:F40">IF(OR($F$22=0,ISBLANK(E23)),99999,IF(OR(E23="DNF",E23="dnf"),99997,IF(OR(E23="DNS",E23="dns"),99998,((HOUR(E23)*3600)+(MINUTE(E23)*60)+SECOND(E23))-F$22)))</f>
        <v>1984</v>
      </c>
      <c r="G23" s="51">
        <f aca="true" t="shared" si="7" ref="G23:G40">IF(F23&gt;99990,"",F23/3600/24)</f>
        <v>0.022962962962962963</v>
      </c>
      <c r="H23" s="52">
        <f aca="true" t="shared" si="8" ref="H23:H40">IF(F23&gt;99990,"",(F23*100)/D23)</f>
        <v>1322.6666666666667</v>
      </c>
      <c r="I23" s="51">
        <f aca="true" t="shared" si="9" ref="I23:I40">IF(F23&gt;99990,"",H23/3600/24)</f>
        <v>0.015308641975308642</v>
      </c>
      <c r="J23" s="49">
        <f aca="true" t="shared" si="10" ref="J23:J40">IF(F23&lt;99997,RANK($H23,$H$23:$H$40,1),IF(F23=99998,2+$C$22,IF(F23=99997,1+$C$22,0)))</f>
        <v>1</v>
      </c>
      <c r="K23" s="26">
        <f aca="true" t="shared" si="11" ref="K23:K40">IF(F23=99999,"",CHOOSE(J23,0,3,5.7,8,10,11.7,13,14,15,16,17,18,19,20,21,22,23,24,25,26))</f>
        <v>0</v>
      </c>
    </row>
    <row r="24" spans="1:11" ht="12.75" customHeight="1">
      <c r="A24" s="48">
        <f>totaal!A24</f>
        <v>0</v>
      </c>
      <c r="B24" s="48">
        <f>totaal!C24</f>
        <v>0</v>
      </c>
      <c r="C24" s="48">
        <f>totaal!F24</f>
        <v>0</v>
      </c>
      <c r="D24" s="49">
        <f>totaal!G24</f>
        <v>150</v>
      </c>
      <c r="E24" s="50">
        <v>0.5651041666666666</v>
      </c>
      <c r="F24" s="49">
        <f t="shared" si="6"/>
        <v>2025</v>
      </c>
      <c r="G24" s="51">
        <f t="shared" si="7"/>
        <v>0.0234375</v>
      </c>
      <c r="H24" s="52">
        <f t="shared" si="8"/>
        <v>1350</v>
      </c>
      <c r="I24" s="51">
        <f t="shared" si="9"/>
        <v>0.015625</v>
      </c>
      <c r="J24" s="49">
        <f t="shared" si="10"/>
        <v>2</v>
      </c>
      <c r="K24" s="26">
        <f t="shared" si="11"/>
        <v>3</v>
      </c>
    </row>
    <row r="25" spans="1:11" ht="12.75" customHeight="1">
      <c r="A25" s="48">
        <f>totaal!A25</f>
        <v>0</v>
      </c>
      <c r="B25" s="48">
        <f>totaal!C25</f>
        <v>0</v>
      </c>
      <c r="C25" s="48">
        <f>totaal!F25</f>
        <v>0</v>
      </c>
      <c r="D25" s="49">
        <f>totaal!G25</f>
        <v>0</v>
      </c>
      <c r="E25" s="50"/>
      <c r="F25" s="49">
        <f t="shared" si="6"/>
        <v>99999</v>
      </c>
      <c r="G25" s="51">
        <f t="shared" si="7"/>
        <v>0</v>
      </c>
      <c r="H25" s="52">
        <f t="shared" si="8"/>
        <v>0</v>
      </c>
      <c r="I25" s="51">
        <f t="shared" si="9"/>
        <v>0</v>
      </c>
      <c r="J25" s="49">
        <f t="shared" si="10"/>
        <v>0</v>
      </c>
      <c r="K25" s="26">
        <f t="shared" si="11"/>
        <v>0</v>
      </c>
    </row>
    <row r="26" spans="1:11" ht="12.75" customHeight="1">
      <c r="A26" s="48">
        <f>totaal!A26</f>
        <v>0</v>
      </c>
      <c r="B26" s="48">
        <f>totaal!C26</f>
        <v>0</v>
      </c>
      <c r="C26" s="48">
        <f>totaal!F26</f>
        <v>0</v>
      </c>
      <c r="D26" s="49">
        <f>totaal!G26</f>
        <v>0</v>
      </c>
      <c r="E26" s="50"/>
      <c r="F26" s="49">
        <f t="shared" si="6"/>
        <v>99999</v>
      </c>
      <c r="G26" s="51">
        <f t="shared" si="7"/>
        <v>0</v>
      </c>
      <c r="H26" s="52">
        <f t="shared" si="8"/>
        <v>0</v>
      </c>
      <c r="I26" s="51">
        <f t="shared" si="9"/>
        <v>0</v>
      </c>
      <c r="J26" s="49">
        <f t="shared" si="10"/>
        <v>0</v>
      </c>
      <c r="K26" s="26">
        <f t="shared" si="11"/>
        <v>0</v>
      </c>
    </row>
    <row r="27" spans="1:11" ht="12.75" customHeight="1">
      <c r="A27" s="48">
        <f>totaal!A27</f>
        <v>0</v>
      </c>
      <c r="B27" s="48">
        <f>totaal!C27</f>
        <v>0</v>
      </c>
      <c r="C27" s="48">
        <f>totaal!F27</f>
        <v>0</v>
      </c>
      <c r="D27" s="49">
        <f>totaal!G27</f>
        <v>0</v>
      </c>
      <c r="E27" s="50"/>
      <c r="F27" s="49">
        <f t="shared" si="6"/>
        <v>99999</v>
      </c>
      <c r="G27" s="51">
        <f t="shared" si="7"/>
        <v>0</v>
      </c>
      <c r="H27" s="52">
        <f t="shared" si="8"/>
        <v>0</v>
      </c>
      <c r="I27" s="51">
        <f t="shared" si="9"/>
        <v>0</v>
      </c>
      <c r="J27" s="49">
        <f t="shared" si="10"/>
        <v>0</v>
      </c>
      <c r="K27" s="26">
        <f t="shared" si="11"/>
        <v>0</v>
      </c>
    </row>
    <row r="28" spans="1:11" ht="12.75" customHeight="1">
      <c r="A28" s="48">
        <f>totaal!A28</f>
        <v>0</v>
      </c>
      <c r="B28" s="48">
        <f>totaal!C28</f>
        <v>0</v>
      </c>
      <c r="C28" s="48">
        <f>totaal!F28</f>
        <v>0</v>
      </c>
      <c r="D28" s="49">
        <f>totaal!G28</f>
        <v>0</v>
      </c>
      <c r="E28" s="50"/>
      <c r="F28" s="49">
        <f t="shared" si="6"/>
        <v>99999</v>
      </c>
      <c r="G28" s="51">
        <f t="shared" si="7"/>
        <v>0</v>
      </c>
      <c r="H28" s="52">
        <f t="shared" si="8"/>
        <v>0</v>
      </c>
      <c r="I28" s="51">
        <f t="shared" si="9"/>
        <v>0</v>
      </c>
      <c r="J28" s="49">
        <f t="shared" si="10"/>
        <v>0</v>
      </c>
      <c r="K28" s="26">
        <f t="shared" si="11"/>
        <v>0</v>
      </c>
    </row>
    <row r="29" spans="1:11" ht="12.75" customHeight="1">
      <c r="A29" s="48">
        <f>totaal!A29</f>
        <v>0</v>
      </c>
      <c r="B29" s="48">
        <f>totaal!C29</f>
        <v>0</v>
      </c>
      <c r="C29" s="48">
        <f>totaal!F29</f>
        <v>0</v>
      </c>
      <c r="D29" s="49">
        <f>totaal!G29</f>
        <v>0</v>
      </c>
      <c r="E29" s="50"/>
      <c r="F29" s="49">
        <f t="shared" si="6"/>
        <v>99999</v>
      </c>
      <c r="G29" s="51">
        <f t="shared" si="7"/>
        <v>0</v>
      </c>
      <c r="H29" s="52">
        <f t="shared" si="8"/>
        <v>0</v>
      </c>
      <c r="I29" s="51">
        <f t="shared" si="9"/>
        <v>0</v>
      </c>
      <c r="J29" s="49">
        <f t="shared" si="10"/>
        <v>0</v>
      </c>
      <c r="K29" s="26">
        <f t="shared" si="11"/>
        <v>0</v>
      </c>
    </row>
    <row r="30" spans="1:11" ht="12.75" customHeight="1">
      <c r="A30" s="48">
        <f>totaal!A30</f>
        <v>0</v>
      </c>
      <c r="B30" s="48">
        <f>totaal!C30</f>
        <v>0</v>
      </c>
      <c r="C30" s="48">
        <f>totaal!F30</f>
        <v>0</v>
      </c>
      <c r="D30" s="49">
        <f>totaal!G30</f>
        <v>0</v>
      </c>
      <c r="E30" s="50"/>
      <c r="F30" s="49">
        <f t="shared" si="6"/>
        <v>99999</v>
      </c>
      <c r="G30" s="51">
        <f t="shared" si="7"/>
        <v>0</v>
      </c>
      <c r="H30" s="52">
        <f t="shared" si="8"/>
        <v>0</v>
      </c>
      <c r="I30" s="51">
        <f t="shared" si="9"/>
        <v>0</v>
      </c>
      <c r="J30" s="49">
        <f t="shared" si="10"/>
        <v>0</v>
      </c>
      <c r="K30" s="26">
        <f t="shared" si="11"/>
        <v>0</v>
      </c>
    </row>
    <row r="31" spans="1:11" ht="12.75" customHeight="1">
      <c r="A31" s="48">
        <f>totaal!A31</f>
        <v>0</v>
      </c>
      <c r="B31" s="48">
        <f>totaal!C31</f>
        <v>0</v>
      </c>
      <c r="C31" s="48">
        <f>totaal!F31</f>
        <v>0</v>
      </c>
      <c r="D31" s="49">
        <f>totaal!G31</f>
        <v>0</v>
      </c>
      <c r="E31" s="50"/>
      <c r="F31" s="49">
        <f t="shared" si="6"/>
        <v>99999</v>
      </c>
      <c r="G31" s="51">
        <f t="shared" si="7"/>
        <v>0</v>
      </c>
      <c r="H31" s="52">
        <f t="shared" si="8"/>
        <v>0</v>
      </c>
      <c r="I31" s="51">
        <f t="shared" si="9"/>
        <v>0</v>
      </c>
      <c r="J31" s="49">
        <f t="shared" si="10"/>
        <v>0</v>
      </c>
      <c r="K31" s="26">
        <f t="shared" si="11"/>
        <v>0</v>
      </c>
    </row>
    <row r="32" spans="1:11" ht="12.75" customHeight="1">
      <c r="A32" s="48">
        <f>totaal!A32</f>
        <v>0</v>
      </c>
      <c r="B32" s="48">
        <f>totaal!C32</f>
        <v>0</v>
      </c>
      <c r="C32" s="48">
        <f>totaal!F32</f>
        <v>0</v>
      </c>
      <c r="D32" s="49">
        <f>totaal!G32</f>
        <v>0</v>
      </c>
      <c r="E32" s="50"/>
      <c r="F32" s="49">
        <f t="shared" si="6"/>
        <v>99999</v>
      </c>
      <c r="G32" s="51">
        <f t="shared" si="7"/>
        <v>0</v>
      </c>
      <c r="H32" s="52">
        <f t="shared" si="8"/>
        <v>0</v>
      </c>
      <c r="I32" s="51">
        <f t="shared" si="9"/>
        <v>0</v>
      </c>
      <c r="J32" s="49">
        <f t="shared" si="10"/>
        <v>0</v>
      </c>
      <c r="K32" s="26">
        <f t="shared" si="11"/>
        <v>0</v>
      </c>
    </row>
    <row r="33" spans="1:11" ht="12.75" customHeight="1">
      <c r="A33" s="48">
        <f>totaal!A33</f>
        <v>0</v>
      </c>
      <c r="B33" s="48">
        <f>totaal!C33</f>
        <v>0</v>
      </c>
      <c r="C33" s="48">
        <f>totaal!F33</f>
        <v>0</v>
      </c>
      <c r="D33" s="49">
        <f>totaal!G33</f>
        <v>0</v>
      </c>
      <c r="E33" s="50"/>
      <c r="F33" s="49">
        <f t="shared" si="6"/>
        <v>99999</v>
      </c>
      <c r="G33" s="51">
        <f t="shared" si="7"/>
        <v>0</v>
      </c>
      <c r="H33" s="52">
        <f t="shared" si="8"/>
        <v>0</v>
      </c>
      <c r="I33" s="51">
        <f t="shared" si="9"/>
        <v>0</v>
      </c>
      <c r="J33" s="49">
        <f t="shared" si="10"/>
        <v>0</v>
      </c>
      <c r="K33" s="26">
        <f t="shared" si="11"/>
        <v>0</v>
      </c>
    </row>
    <row r="34" spans="1:11" ht="12.75" customHeight="1">
      <c r="A34" s="48">
        <f>totaal!A34</f>
        <v>0</v>
      </c>
      <c r="B34" s="48">
        <f>totaal!C34</f>
        <v>0</v>
      </c>
      <c r="C34" s="48">
        <f>totaal!F34</f>
        <v>0</v>
      </c>
      <c r="D34" s="49">
        <f>totaal!G34</f>
        <v>0</v>
      </c>
      <c r="E34" s="50"/>
      <c r="F34" s="49">
        <f t="shared" si="6"/>
        <v>99999</v>
      </c>
      <c r="G34" s="51">
        <f t="shared" si="7"/>
        <v>0</v>
      </c>
      <c r="H34" s="52">
        <f t="shared" si="8"/>
        <v>0</v>
      </c>
      <c r="I34" s="51">
        <f t="shared" si="9"/>
        <v>0</v>
      </c>
      <c r="J34" s="49">
        <f t="shared" si="10"/>
        <v>0</v>
      </c>
      <c r="K34" s="26">
        <f t="shared" si="11"/>
        <v>0</v>
      </c>
    </row>
    <row r="35" spans="1:11" ht="12.75" customHeight="1">
      <c r="A35" s="48">
        <f>totaal!A35</f>
        <v>0</v>
      </c>
      <c r="B35" s="48">
        <f>totaal!C35</f>
        <v>0</v>
      </c>
      <c r="C35" s="48">
        <f>totaal!F35</f>
        <v>0</v>
      </c>
      <c r="D35" s="49">
        <f>totaal!G35</f>
        <v>0</v>
      </c>
      <c r="E35" s="50"/>
      <c r="F35" s="49">
        <f t="shared" si="6"/>
        <v>99999</v>
      </c>
      <c r="G35" s="51">
        <f t="shared" si="7"/>
        <v>0</v>
      </c>
      <c r="H35" s="52">
        <f t="shared" si="8"/>
        <v>0</v>
      </c>
      <c r="I35" s="51">
        <f t="shared" si="9"/>
        <v>0</v>
      </c>
      <c r="J35" s="49">
        <f t="shared" si="10"/>
        <v>0</v>
      </c>
      <c r="K35" s="26">
        <f t="shared" si="11"/>
        <v>0</v>
      </c>
    </row>
    <row r="36" spans="1:11" ht="12.75" customHeight="1">
      <c r="A36" s="48">
        <f>totaal!A36</f>
        <v>0</v>
      </c>
      <c r="B36" s="48">
        <f>totaal!C36</f>
        <v>0</v>
      </c>
      <c r="C36" s="48">
        <f>totaal!F36</f>
        <v>0</v>
      </c>
      <c r="D36" s="49">
        <f>totaal!G36</f>
        <v>0</v>
      </c>
      <c r="E36" s="50"/>
      <c r="F36" s="49">
        <f t="shared" si="6"/>
        <v>99999</v>
      </c>
      <c r="G36" s="51">
        <f t="shared" si="7"/>
        <v>0</v>
      </c>
      <c r="H36" s="52">
        <f t="shared" si="8"/>
        <v>0</v>
      </c>
      <c r="I36" s="51">
        <f t="shared" si="9"/>
        <v>0</v>
      </c>
      <c r="J36" s="49">
        <f t="shared" si="10"/>
        <v>0</v>
      </c>
      <c r="K36" s="26">
        <f t="shared" si="11"/>
        <v>0</v>
      </c>
    </row>
    <row r="37" spans="1:11" ht="12.75" customHeight="1">
      <c r="A37" s="48">
        <f>totaal!A37</f>
        <v>0</v>
      </c>
      <c r="B37" s="48">
        <f>totaal!C37</f>
        <v>0</v>
      </c>
      <c r="C37" s="48">
        <f>totaal!F37</f>
        <v>0</v>
      </c>
      <c r="D37" s="49">
        <f>totaal!G37</f>
        <v>0</v>
      </c>
      <c r="E37" s="50"/>
      <c r="F37" s="49">
        <f t="shared" si="6"/>
        <v>99999</v>
      </c>
      <c r="G37" s="51">
        <f t="shared" si="7"/>
        <v>0</v>
      </c>
      <c r="H37" s="52">
        <f t="shared" si="8"/>
        <v>0</v>
      </c>
      <c r="I37" s="51">
        <f t="shared" si="9"/>
        <v>0</v>
      </c>
      <c r="J37" s="49">
        <f t="shared" si="10"/>
        <v>0</v>
      </c>
      <c r="K37" s="26">
        <f t="shared" si="11"/>
        <v>0</v>
      </c>
    </row>
    <row r="38" spans="1:11" ht="12.75" customHeight="1">
      <c r="A38" s="48">
        <f>totaal!A38</f>
        <v>0</v>
      </c>
      <c r="B38" s="48">
        <f>totaal!C38</f>
        <v>0</v>
      </c>
      <c r="C38" s="48">
        <f>totaal!F38</f>
        <v>0</v>
      </c>
      <c r="D38" s="49">
        <f>totaal!G38</f>
        <v>0</v>
      </c>
      <c r="E38" s="50"/>
      <c r="F38" s="49">
        <f t="shared" si="6"/>
        <v>99999</v>
      </c>
      <c r="G38" s="51">
        <f t="shared" si="7"/>
        <v>0</v>
      </c>
      <c r="H38" s="52">
        <f t="shared" si="8"/>
        <v>0</v>
      </c>
      <c r="I38" s="51">
        <f t="shared" si="9"/>
        <v>0</v>
      </c>
      <c r="J38" s="49">
        <f t="shared" si="10"/>
        <v>0</v>
      </c>
      <c r="K38" s="26">
        <f t="shared" si="11"/>
        <v>0</v>
      </c>
    </row>
    <row r="39" spans="1:11" ht="12.75" customHeight="1">
      <c r="A39" s="48">
        <f>totaal!A39</f>
        <v>0</v>
      </c>
      <c r="B39" s="48">
        <f>totaal!C39</f>
        <v>0</v>
      </c>
      <c r="C39" s="48">
        <f>totaal!F39</f>
        <v>0</v>
      </c>
      <c r="D39" s="49">
        <f>totaal!G39</f>
        <v>0</v>
      </c>
      <c r="E39" s="50"/>
      <c r="F39" s="49">
        <f t="shared" si="6"/>
        <v>99999</v>
      </c>
      <c r="G39" s="51">
        <f t="shared" si="7"/>
        <v>0</v>
      </c>
      <c r="H39" s="52">
        <f t="shared" si="8"/>
        <v>0</v>
      </c>
      <c r="I39" s="51">
        <f t="shared" si="9"/>
        <v>0</v>
      </c>
      <c r="J39" s="49">
        <f t="shared" si="10"/>
        <v>0</v>
      </c>
      <c r="K39" s="26">
        <f t="shared" si="11"/>
        <v>0</v>
      </c>
    </row>
    <row r="40" spans="1:11" ht="12.75" customHeight="1">
      <c r="A40" s="48">
        <f>totaal!A40</f>
        <v>0</v>
      </c>
      <c r="B40" s="48">
        <f>totaal!C40</f>
        <v>0</v>
      </c>
      <c r="C40" s="48">
        <f>totaal!F40</f>
        <v>0</v>
      </c>
      <c r="D40" s="49">
        <f>totaal!G40</f>
        <v>0</v>
      </c>
      <c r="E40" s="50"/>
      <c r="F40" s="49">
        <f t="shared" si="6"/>
        <v>99999</v>
      </c>
      <c r="G40" s="51">
        <f t="shared" si="7"/>
        <v>0</v>
      </c>
      <c r="H40" s="52">
        <f t="shared" si="8"/>
        <v>0</v>
      </c>
      <c r="I40" s="51">
        <f t="shared" si="9"/>
        <v>0</v>
      </c>
      <c r="J40" s="49">
        <f t="shared" si="10"/>
        <v>0</v>
      </c>
      <c r="K40" s="26">
        <f t="shared" si="11"/>
        <v>0</v>
      </c>
    </row>
    <row r="41" spans="1:11" ht="19.5" customHeight="1">
      <c r="A41" s="43">
        <f>totaal!A41</f>
        <v>0</v>
      </c>
      <c r="B41" s="43"/>
      <c r="C41" s="44">
        <f>COUNTIF(F42:F59,"&lt;99998")</f>
        <v>0</v>
      </c>
      <c r="D41" s="45" t="s">
        <v>52</v>
      </c>
      <c r="E41" s="46"/>
      <c r="F41" s="47">
        <f>(HOUR($E$41)*3600)+(MINUTE($E$41)*60)+SECOND($E$41)</f>
        <v>0</v>
      </c>
      <c r="G41" s="53"/>
      <c r="H41" s="54"/>
      <c r="I41" s="53"/>
      <c r="J41" s="55"/>
      <c r="K41" s="56"/>
    </row>
    <row r="42" spans="1:11" ht="12">
      <c r="A42" s="48">
        <f>totaal!A42</f>
        <v>0</v>
      </c>
      <c r="B42" s="48">
        <f>totaal!C42</f>
        <v>0</v>
      </c>
      <c r="C42" s="48">
        <f>totaal!F42</f>
        <v>0</v>
      </c>
      <c r="D42" s="49">
        <f>totaal!G42</f>
        <v>0</v>
      </c>
      <c r="E42" s="50"/>
      <c r="F42" s="49">
        <f aca="true" t="shared" si="12" ref="F42:F59">IF(OR($F$41=0,ISBLANK(E42)),99999,IF(OR(E42="DNF",E42="dnf"),99997,IF(OR(E42="DNS",E42="dns"),99998,((HOUR(E42)*3600)+(MINUTE(E42)*60)+SECOND(E42))-F$41)))</f>
        <v>99999</v>
      </c>
      <c r="G42" s="51">
        <f aca="true" t="shared" si="13" ref="G42:G59">IF(F42&gt;99990,"",F42/3600/24)</f>
        <v>0</v>
      </c>
      <c r="H42" s="52">
        <f aca="true" t="shared" si="14" ref="H42:H59">IF(F42&gt;99990,"",(F42*100)/D42)</f>
        <v>0</v>
      </c>
      <c r="I42" s="51">
        <f aca="true" t="shared" si="15" ref="I42:I59">IF(F42&gt;99990,"",H42/3600/24)</f>
        <v>0</v>
      </c>
      <c r="J42" s="49">
        <f aca="true" t="shared" si="16" ref="J42:J59">IF(F42&lt;99997,RANK($H42,$H$42:$H$59,1),IF(F42=99998,2+$C$41,IF(F42=99997,1+$C$41,0)))</f>
        <v>0</v>
      </c>
      <c r="K42" s="26">
        <f aca="true" t="shared" si="17" ref="K42:K59">IF(F42=99999,"",CHOOSE(J42,0,3,5.7,8,10,11.7,13,14,15,16,17,18,19,20,21,22,23,24,25,26))</f>
        <v>0</v>
      </c>
    </row>
    <row r="43" spans="1:11" ht="12">
      <c r="A43" s="48">
        <f>totaal!A43</f>
        <v>0</v>
      </c>
      <c r="B43" s="48">
        <f>totaal!C43</f>
        <v>0</v>
      </c>
      <c r="C43" s="48">
        <f>totaal!F43</f>
        <v>0</v>
      </c>
      <c r="D43" s="49">
        <f>totaal!G43</f>
        <v>0</v>
      </c>
      <c r="E43" s="50"/>
      <c r="F43" s="49">
        <f t="shared" si="12"/>
        <v>99999</v>
      </c>
      <c r="G43" s="51">
        <f t="shared" si="13"/>
        <v>0</v>
      </c>
      <c r="H43" s="52">
        <f t="shared" si="14"/>
        <v>0</v>
      </c>
      <c r="I43" s="51">
        <f t="shared" si="15"/>
        <v>0</v>
      </c>
      <c r="J43" s="49">
        <f t="shared" si="16"/>
        <v>0</v>
      </c>
      <c r="K43" s="26">
        <f t="shared" si="17"/>
        <v>0</v>
      </c>
    </row>
    <row r="44" spans="1:11" ht="12">
      <c r="A44" s="48">
        <f>totaal!A44</f>
        <v>0</v>
      </c>
      <c r="B44" s="48">
        <f>totaal!C44</f>
        <v>0</v>
      </c>
      <c r="C44" s="48">
        <f>totaal!F44</f>
        <v>0</v>
      </c>
      <c r="D44" s="49">
        <f>totaal!G44</f>
        <v>0</v>
      </c>
      <c r="E44" s="50"/>
      <c r="F44" s="49">
        <f t="shared" si="12"/>
        <v>99999</v>
      </c>
      <c r="G44" s="51">
        <f t="shared" si="13"/>
        <v>0</v>
      </c>
      <c r="H44" s="52">
        <f t="shared" si="14"/>
        <v>0</v>
      </c>
      <c r="I44" s="51">
        <f t="shared" si="15"/>
        <v>0</v>
      </c>
      <c r="J44" s="49">
        <f t="shared" si="16"/>
        <v>0</v>
      </c>
      <c r="K44" s="26">
        <f t="shared" si="17"/>
        <v>0</v>
      </c>
    </row>
    <row r="45" spans="1:11" ht="12">
      <c r="A45" s="48">
        <f>totaal!A45</f>
        <v>0</v>
      </c>
      <c r="B45" s="48">
        <f>totaal!C45</f>
        <v>0</v>
      </c>
      <c r="C45" s="48">
        <f>totaal!F45</f>
        <v>0</v>
      </c>
      <c r="D45" s="49">
        <f>totaal!G45</f>
        <v>0</v>
      </c>
      <c r="E45" s="50"/>
      <c r="F45" s="49">
        <f t="shared" si="12"/>
        <v>99999</v>
      </c>
      <c r="G45" s="51">
        <f t="shared" si="13"/>
        <v>0</v>
      </c>
      <c r="H45" s="52">
        <f t="shared" si="14"/>
        <v>0</v>
      </c>
      <c r="I45" s="51">
        <f t="shared" si="15"/>
        <v>0</v>
      </c>
      <c r="J45" s="49">
        <f t="shared" si="16"/>
        <v>0</v>
      </c>
      <c r="K45" s="26">
        <f t="shared" si="17"/>
        <v>0</v>
      </c>
    </row>
    <row r="46" spans="1:11" ht="12">
      <c r="A46" s="48">
        <f>totaal!A46</f>
        <v>0</v>
      </c>
      <c r="B46" s="48">
        <f>totaal!C46</f>
        <v>0</v>
      </c>
      <c r="C46" s="48">
        <f>totaal!F46</f>
        <v>0</v>
      </c>
      <c r="D46" s="49">
        <f>totaal!G46</f>
        <v>0</v>
      </c>
      <c r="E46" s="50"/>
      <c r="F46" s="49">
        <f t="shared" si="12"/>
        <v>99999</v>
      </c>
      <c r="G46" s="51">
        <f t="shared" si="13"/>
        <v>0</v>
      </c>
      <c r="H46" s="52">
        <f t="shared" si="14"/>
        <v>0</v>
      </c>
      <c r="I46" s="51">
        <f t="shared" si="15"/>
        <v>0</v>
      </c>
      <c r="J46" s="49">
        <f t="shared" si="16"/>
        <v>0</v>
      </c>
      <c r="K46" s="26">
        <f t="shared" si="17"/>
        <v>0</v>
      </c>
    </row>
    <row r="47" spans="1:11" ht="12">
      <c r="A47" s="48">
        <f>totaal!A47</f>
        <v>0</v>
      </c>
      <c r="B47" s="48">
        <f>totaal!C47</f>
        <v>0</v>
      </c>
      <c r="C47" s="48">
        <f>totaal!F47</f>
        <v>0</v>
      </c>
      <c r="D47" s="49">
        <f>totaal!G47</f>
        <v>0</v>
      </c>
      <c r="E47" s="50"/>
      <c r="F47" s="49">
        <f t="shared" si="12"/>
        <v>99999</v>
      </c>
      <c r="G47" s="51">
        <f t="shared" si="13"/>
        <v>0</v>
      </c>
      <c r="H47" s="52">
        <f t="shared" si="14"/>
        <v>0</v>
      </c>
      <c r="I47" s="51">
        <f t="shared" si="15"/>
        <v>0</v>
      </c>
      <c r="J47" s="49">
        <f t="shared" si="16"/>
        <v>0</v>
      </c>
      <c r="K47" s="26">
        <f t="shared" si="17"/>
        <v>0</v>
      </c>
    </row>
    <row r="48" spans="1:11" ht="12">
      <c r="A48" s="48">
        <f>totaal!A48</f>
        <v>0</v>
      </c>
      <c r="B48" s="48">
        <f>totaal!C48</f>
        <v>0</v>
      </c>
      <c r="C48" s="48">
        <f>totaal!F48</f>
        <v>0</v>
      </c>
      <c r="D48" s="49">
        <f>totaal!G48</f>
        <v>0</v>
      </c>
      <c r="E48" s="50"/>
      <c r="F48" s="49">
        <f t="shared" si="12"/>
        <v>99999</v>
      </c>
      <c r="G48" s="51">
        <f t="shared" si="13"/>
        <v>0</v>
      </c>
      <c r="H48" s="52">
        <f t="shared" si="14"/>
        <v>0</v>
      </c>
      <c r="I48" s="51">
        <f t="shared" si="15"/>
        <v>0</v>
      </c>
      <c r="J48" s="49">
        <f t="shared" si="16"/>
        <v>0</v>
      </c>
      <c r="K48" s="26">
        <f t="shared" si="17"/>
        <v>0</v>
      </c>
    </row>
    <row r="49" spans="1:11" ht="12">
      <c r="A49" s="48">
        <f>totaal!A49</f>
        <v>0</v>
      </c>
      <c r="B49" s="48">
        <f>totaal!C49</f>
        <v>0</v>
      </c>
      <c r="C49" s="48">
        <f>totaal!F49</f>
        <v>0</v>
      </c>
      <c r="D49" s="49">
        <f>totaal!G49</f>
        <v>0</v>
      </c>
      <c r="E49" s="50"/>
      <c r="F49" s="49">
        <f t="shared" si="12"/>
        <v>99999</v>
      </c>
      <c r="G49" s="51">
        <f t="shared" si="13"/>
        <v>0</v>
      </c>
      <c r="H49" s="52">
        <f t="shared" si="14"/>
        <v>0</v>
      </c>
      <c r="I49" s="51">
        <f t="shared" si="15"/>
        <v>0</v>
      </c>
      <c r="J49" s="49">
        <f t="shared" si="16"/>
        <v>0</v>
      </c>
      <c r="K49" s="26">
        <f t="shared" si="17"/>
        <v>0</v>
      </c>
    </row>
    <row r="50" spans="1:11" ht="12">
      <c r="A50" s="48">
        <f>totaal!A50</f>
        <v>0</v>
      </c>
      <c r="B50" s="48">
        <f>totaal!C50</f>
        <v>0</v>
      </c>
      <c r="C50" s="48">
        <f>totaal!F50</f>
        <v>0</v>
      </c>
      <c r="D50" s="49">
        <f>totaal!G50</f>
        <v>0</v>
      </c>
      <c r="E50" s="50"/>
      <c r="F50" s="49">
        <f t="shared" si="12"/>
        <v>99999</v>
      </c>
      <c r="G50" s="51">
        <f t="shared" si="13"/>
        <v>0</v>
      </c>
      <c r="H50" s="52">
        <f t="shared" si="14"/>
        <v>0</v>
      </c>
      <c r="I50" s="51">
        <f t="shared" si="15"/>
        <v>0</v>
      </c>
      <c r="J50" s="49">
        <f t="shared" si="16"/>
        <v>0</v>
      </c>
      <c r="K50" s="26">
        <f t="shared" si="17"/>
        <v>0</v>
      </c>
    </row>
    <row r="51" spans="1:11" ht="12">
      <c r="A51" s="48">
        <f>totaal!A51</f>
        <v>0</v>
      </c>
      <c r="B51" s="48">
        <f>totaal!C51</f>
        <v>0</v>
      </c>
      <c r="C51" s="48">
        <f>totaal!F51</f>
        <v>0</v>
      </c>
      <c r="D51" s="49">
        <f>totaal!G51</f>
        <v>0</v>
      </c>
      <c r="E51" s="50"/>
      <c r="F51" s="49">
        <f t="shared" si="12"/>
        <v>99999</v>
      </c>
      <c r="G51" s="51">
        <f t="shared" si="13"/>
        <v>0</v>
      </c>
      <c r="H51" s="52">
        <f t="shared" si="14"/>
        <v>0</v>
      </c>
      <c r="I51" s="51">
        <f t="shared" si="15"/>
        <v>0</v>
      </c>
      <c r="J51" s="49">
        <f t="shared" si="16"/>
        <v>0</v>
      </c>
      <c r="K51" s="26">
        <f t="shared" si="17"/>
        <v>0</v>
      </c>
    </row>
    <row r="52" spans="1:11" ht="12">
      <c r="A52" s="48">
        <f>totaal!A52</f>
        <v>0</v>
      </c>
      <c r="B52" s="48">
        <f>totaal!C52</f>
        <v>0</v>
      </c>
      <c r="C52" s="48">
        <f>totaal!F52</f>
        <v>0</v>
      </c>
      <c r="D52" s="49">
        <f>totaal!G52</f>
        <v>0</v>
      </c>
      <c r="E52" s="50"/>
      <c r="F52" s="49">
        <f t="shared" si="12"/>
        <v>99999</v>
      </c>
      <c r="G52" s="51">
        <f t="shared" si="13"/>
        <v>0</v>
      </c>
      <c r="H52" s="52">
        <f t="shared" si="14"/>
        <v>0</v>
      </c>
      <c r="I52" s="51">
        <f t="shared" si="15"/>
        <v>0</v>
      </c>
      <c r="J52" s="49">
        <f t="shared" si="16"/>
        <v>0</v>
      </c>
      <c r="K52" s="26">
        <f t="shared" si="17"/>
        <v>0</v>
      </c>
    </row>
    <row r="53" spans="1:11" ht="12">
      <c r="A53" s="48">
        <f>totaal!A53</f>
        <v>0</v>
      </c>
      <c r="B53" s="48">
        <f>totaal!C53</f>
        <v>0</v>
      </c>
      <c r="C53" s="48">
        <f>totaal!F53</f>
        <v>0</v>
      </c>
      <c r="D53" s="49">
        <f>totaal!G53</f>
        <v>0</v>
      </c>
      <c r="E53" s="50"/>
      <c r="F53" s="49">
        <f t="shared" si="12"/>
        <v>99999</v>
      </c>
      <c r="G53" s="51">
        <f t="shared" si="13"/>
        <v>0</v>
      </c>
      <c r="H53" s="52">
        <f t="shared" si="14"/>
        <v>0</v>
      </c>
      <c r="I53" s="51">
        <f t="shared" si="15"/>
        <v>0</v>
      </c>
      <c r="J53" s="49">
        <f t="shared" si="16"/>
        <v>0</v>
      </c>
      <c r="K53" s="26">
        <f t="shared" si="17"/>
        <v>0</v>
      </c>
    </row>
    <row r="54" spans="1:11" ht="12">
      <c r="A54" s="48">
        <f>totaal!A54</f>
        <v>0</v>
      </c>
      <c r="B54" s="48">
        <f>totaal!C54</f>
        <v>0</v>
      </c>
      <c r="C54" s="48">
        <f>totaal!F54</f>
        <v>0</v>
      </c>
      <c r="D54" s="49">
        <f>totaal!G54</f>
        <v>0</v>
      </c>
      <c r="E54" s="50"/>
      <c r="F54" s="49">
        <f t="shared" si="12"/>
        <v>99999</v>
      </c>
      <c r="G54" s="51">
        <f t="shared" si="13"/>
        <v>0</v>
      </c>
      <c r="H54" s="52">
        <f t="shared" si="14"/>
        <v>0</v>
      </c>
      <c r="I54" s="51">
        <f t="shared" si="15"/>
        <v>0</v>
      </c>
      <c r="J54" s="49">
        <f t="shared" si="16"/>
        <v>0</v>
      </c>
      <c r="K54" s="26">
        <f t="shared" si="17"/>
        <v>0</v>
      </c>
    </row>
    <row r="55" spans="1:11" ht="12">
      <c r="A55" s="48">
        <f>totaal!A55</f>
        <v>0</v>
      </c>
      <c r="B55" s="48">
        <f>totaal!C55</f>
        <v>0</v>
      </c>
      <c r="C55" s="48">
        <f>totaal!F55</f>
        <v>0</v>
      </c>
      <c r="D55" s="49">
        <f>totaal!G55</f>
        <v>0</v>
      </c>
      <c r="E55" s="50"/>
      <c r="F55" s="49">
        <f t="shared" si="12"/>
        <v>99999</v>
      </c>
      <c r="G55" s="51">
        <f t="shared" si="13"/>
        <v>0</v>
      </c>
      <c r="H55" s="52">
        <f t="shared" si="14"/>
        <v>0</v>
      </c>
      <c r="I55" s="51">
        <f t="shared" si="15"/>
        <v>0</v>
      </c>
      <c r="J55" s="49">
        <f t="shared" si="16"/>
        <v>0</v>
      </c>
      <c r="K55" s="26">
        <f t="shared" si="17"/>
        <v>0</v>
      </c>
    </row>
    <row r="56" spans="1:11" ht="12">
      <c r="A56" s="48">
        <f>totaal!A56</f>
        <v>0</v>
      </c>
      <c r="B56" s="48">
        <f>totaal!C56</f>
        <v>0</v>
      </c>
      <c r="C56" s="48">
        <f>totaal!F56</f>
        <v>0</v>
      </c>
      <c r="D56" s="49">
        <f>totaal!G56</f>
        <v>0</v>
      </c>
      <c r="E56" s="50"/>
      <c r="F56" s="49">
        <f t="shared" si="12"/>
        <v>99999</v>
      </c>
      <c r="G56" s="51">
        <f t="shared" si="13"/>
        <v>0</v>
      </c>
      <c r="H56" s="52">
        <f t="shared" si="14"/>
        <v>0</v>
      </c>
      <c r="I56" s="51">
        <f t="shared" si="15"/>
        <v>0</v>
      </c>
      <c r="J56" s="49">
        <f t="shared" si="16"/>
        <v>0</v>
      </c>
      <c r="K56" s="26">
        <f t="shared" si="17"/>
        <v>0</v>
      </c>
    </row>
    <row r="57" spans="1:11" ht="12">
      <c r="A57" s="48">
        <f>totaal!A57</f>
        <v>0</v>
      </c>
      <c r="B57" s="48">
        <f>totaal!C57</f>
        <v>0</v>
      </c>
      <c r="C57" s="48">
        <f>totaal!F57</f>
        <v>0</v>
      </c>
      <c r="D57" s="49">
        <f>totaal!G57</f>
        <v>0</v>
      </c>
      <c r="E57" s="50"/>
      <c r="F57" s="49">
        <f t="shared" si="12"/>
        <v>99999</v>
      </c>
      <c r="G57" s="51">
        <f t="shared" si="13"/>
        <v>0</v>
      </c>
      <c r="H57" s="52">
        <f t="shared" si="14"/>
        <v>0</v>
      </c>
      <c r="I57" s="51">
        <f t="shared" si="15"/>
        <v>0</v>
      </c>
      <c r="J57" s="49">
        <f t="shared" si="16"/>
        <v>0</v>
      </c>
      <c r="K57" s="26">
        <f t="shared" si="17"/>
        <v>0</v>
      </c>
    </row>
    <row r="58" spans="1:11" ht="12">
      <c r="A58" s="48">
        <f>totaal!A58</f>
        <v>0</v>
      </c>
      <c r="B58" s="48">
        <f>totaal!C58</f>
        <v>0</v>
      </c>
      <c r="C58" s="48">
        <f>totaal!F58</f>
        <v>0</v>
      </c>
      <c r="D58" s="49">
        <f>totaal!G58</f>
        <v>0</v>
      </c>
      <c r="E58" s="50"/>
      <c r="F58" s="49">
        <f t="shared" si="12"/>
        <v>99999</v>
      </c>
      <c r="G58" s="51">
        <f t="shared" si="13"/>
        <v>0</v>
      </c>
      <c r="H58" s="52">
        <f t="shared" si="14"/>
        <v>0</v>
      </c>
      <c r="I58" s="51">
        <f t="shared" si="15"/>
        <v>0</v>
      </c>
      <c r="J58" s="49">
        <f t="shared" si="16"/>
        <v>0</v>
      </c>
      <c r="K58" s="26">
        <f t="shared" si="17"/>
        <v>0</v>
      </c>
    </row>
    <row r="59" spans="1:11" ht="12">
      <c r="A59" s="48">
        <f>totaal!A59</f>
        <v>0</v>
      </c>
      <c r="B59" s="48">
        <f>totaal!C59</f>
        <v>0</v>
      </c>
      <c r="C59" s="48">
        <f>totaal!F59</f>
        <v>0</v>
      </c>
      <c r="D59" s="49">
        <f>totaal!G59</f>
        <v>0</v>
      </c>
      <c r="E59" s="50"/>
      <c r="F59" s="49">
        <f t="shared" si="12"/>
        <v>99999</v>
      </c>
      <c r="G59" s="51">
        <f t="shared" si="13"/>
        <v>0</v>
      </c>
      <c r="H59" s="52">
        <f t="shared" si="14"/>
        <v>0</v>
      </c>
      <c r="I59" s="51">
        <f t="shared" si="15"/>
        <v>0</v>
      </c>
      <c r="J59" s="49">
        <f t="shared" si="16"/>
        <v>0</v>
      </c>
      <c r="K59" s="26">
        <f t="shared" si="17"/>
        <v>0</v>
      </c>
    </row>
    <row r="60" spans="1:11" s="58" customFormat="1" ht="19.5" customHeight="1">
      <c r="A60" s="43">
        <f>totaal!A60</f>
        <v>0</v>
      </c>
      <c r="B60" s="43"/>
      <c r="C60" s="44">
        <f>COUNT(E61:E78)+COUNTIF(E61:E78,"DNF")</f>
        <v>0</v>
      </c>
      <c r="D60" s="45" t="s">
        <v>52</v>
      </c>
      <c r="E60" s="46"/>
      <c r="F60" s="47">
        <f>(HOUR($E$60)*3600)+(MINUTE($E$60)*60)+SECOND($E$60)</f>
        <v>0</v>
      </c>
      <c r="G60" s="53"/>
      <c r="H60" s="54"/>
      <c r="I60" s="53"/>
      <c r="J60" s="55"/>
      <c r="K60" s="57"/>
    </row>
    <row r="61" spans="1:11" ht="12">
      <c r="A61" s="48">
        <f>totaal!A61</f>
        <v>0</v>
      </c>
      <c r="B61" s="48">
        <f>totaal!C61</f>
        <v>0</v>
      </c>
      <c r="C61" s="48">
        <f>totaal!F61</f>
        <v>0</v>
      </c>
      <c r="D61" s="49">
        <f>totaal!G61</f>
        <v>0</v>
      </c>
      <c r="E61" s="50"/>
      <c r="F61" s="49">
        <f aca="true" t="shared" si="18" ref="F61:F78">IF(OR($F$60=0,ISBLANK(E61)),99999,IF(OR(E61="DNF",E61="dnf"),99998,IF(OR(E61="DNS",E61="dns"),99997,((HOUR(E61)*3600)+(MINUTE(E61)*60)+SECOND(E61))-F$60)))</f>
        <v>99999</v>
      </c>
      <c r="G61" s="51">
        <f aca="true" t="shared" si="19" ref="G61:G78">IF(F61&gt;99990,"",F61/3600/24)</f>
        <v>0</v>
      </c>
      <c r="H61" s="52">
        <f aca="true" t="shared" si="20" ref="H61:H78">IF(F61&gt;99990,"",(F61*100)/D61)</f>
        <v>0</v>
      </c>
      <c r="I61" s="51">
        <f aca="true" t="shared" si="21" ref="I61:I78">IF(F61&gt;99990,"",H61/3600/24)</f>
        <v>0</v>
      </c>
      <c r="J61" s="49">
        <f aca="true" t="shared" si="22" ref="J61:J78">IF(F61&lt;99997,RANK(H61,$H$61:$H$78,1),IF(F61=99998,2+$C$3,IF(F61=99997,1+$C$60,0)))</f>
        <v>0</v>
      </c>
      <c r="K61" s="26">
        <f aca="true" t="shared" si="23" ref="K61:K78">IF(F61=99999,"",CHOOSE(J61,0,3,5.7,8,10,11.7,13,14,15,16,17,18,19,20,21,22,23,24,25,26))</f>
        <v>0</v>
      </c>
    </row>
    <row r="62" spans="1:11" ht="12">
      <c r="A62" s="48">
        <f>totaal!A62</f>
        <v>0</v>
      </c>
      <c r="B62" s="48">
        <f>totaal!C62</f>
        <v>0</v>
      </c>
      <c r="C62" s="48">
        <f>totaal!F62</f>
        <v>0</v>
      </c>
      <c r="D62" s="49">
        <f>totaal!G62</f>
        <v>0</v>
      </c>
      <c r="E62" s="50"/>
      <c r="F62" s="49">
        <f t="shared" si="18"/>
        <v>99999</v>
      </c>
      <c r="G62" s="51">
        <f t="shared" si="19"/>
        <v>0</v>
      </c>
      <c r="H62" s="52">
        <f t="shared" si="20"/>
        <v>0</v>
      </c>
      <c r="I62" s="51">
        <f t="shared" si="21"/>
        <v>0</v>
      </c>
      <c r="J62" s="49">
        <f t="shared" si="22"/>
        <v>0</v>
      </c>
      <c r="K62" s="26">
        <f t="shared" si="23"/>
        <v>0</v>
      </c>
    </row>
    <row r="63" spans="1:11" ht="12">
      <c r="A63" s="48">
        <f>totaal!A63</f>
        <v>0</v>
      </c>
      <c r="B63" s="48">
        <f>totaal!C63</f>
        <v>0</v>
      </c>
      <c r="C63" s="48">
        <f>totaal!F63</f>
        <v>0</v>
      </c>
      <c r="D63" s="49">
        <f>totaal!G63</f>
        <v>0</v>
      </c>
      <c r="E63" s="50"/>
      <c r="F63" s="49">
        <f t="shared" si="18"/>
        <v>99999</v>
      </c>
      <c r="G63" s="51">
        <f t="shared" si="19"/>
        <v>0</v>
      </c>
      <c r="H63" s="52">
        <f t="shared" si="20"/>
        <v>0</v>
      </c>
      <c r="I63" s="51">
        <f t="shared" si="21"/>
        <v>0</v>
      </c>
      <c r="J63" s="49">
        <f t="shared" si="22"/>
        <v>0</v>
      </c>
      <c r="K63" s="26">
        <f t="shared" si="23"/>
        <v>0</v>
      </c>
    </row>
    <row r="64" spans="1:11" ht="12">
      <c r="A64" s="48">
        <f>totaal!A64</f>
        <v>0</v>
      </c>
      <c r="B64" s="48">
        <f>totaal!C64</f>
        <v>0</v>
      </c>
      <c r="C64" s="48">
        <f>totaal!F64</f>
        <v>0</v>
      </c>
      <c r="D64" s="49">
        <f>totaal!G64</f>
        <v>0</v>
      </c>
      <c r="E64" s="50"/>
      <c r="F64" s="49">
        <f t="shared" si="18"/>
        <v>99999</v>
      </c>
      <c r="G64" s="51">
        <f t="shared" si="19"/>
        <v>0</v>
      </c>
      <c r="H64" s="52">
        <f t="shared" si="20"/>
        <v>0</v>
      </c>
      <c r="I64" s="51">
        <f t="shared" si="21"/>
        <v>0</v>
      </c>
      <c r="J64" s="49">
        <f t="shared" si="22"/>
        <v>0</v>
      </c>
      <c r="K64" s="26">
        <f t="shared" si="23"/>
        <v>0</v>
      </c>
    </row>
    <row r="65" spans="1:11" ht="12">
      <c r="A65" s="48">
        <f>totaal!A65</f>
        <v>0</v>
      </c>
      <c r="B65" s="48">
        <f>totaal!C65</f>
        <v>0</v>
      </c>
      <c r="C65" s="48">
        <f>totaal!F65</f>
        <v>0</v>
      </c>
      <c r="D65" s="49">
        <f>totaal!G65</f>
        <v>0</v>
      </c>
      <c r="E65" s="50"/>
      <c r="F65" s="49">
        <f t="shared" si="18"/>
        <v>99999</v>
      </c>
      <c r="G65" s="51">
        <f t="shared" si="19"/>
        <v>0</v>
      </c>
      <c r="H65" s="52">
        <f t="shared" si="20"/>
        <v>0</v>
      </c>
      <c r="I65" s="51">
        <f t="shared" si="21"/>
        <v>0</v>
      </c>
      <c r="J65" s="49">
        <f t="shared" si="22"/>
        <v>0</v>
      </c>
      <c r="K65" s="26">
        <f t="shared" si="23"/>
        <v>0</v>
      </c>
    </row>
    <row r="66" spans="1:11" ht="12">
      <c r="A66" s="48">
        <f>totaal!A66</f>
        <v>0</v>
      </c>
      <c r="B66" s="48">
        <f>totaal!C66</f>
        <v>0</v>
      </c>
      <c r="C66" s="48">
        <f>totaal!F66</f>
        <v>0</v>
      </c>
      <c r="D66" s="49">
        <f>totaal!G66</f>
        <v>0</v>
      </c>
      <c r="E66" s="50"/>
      <c r="F66" s="49">
        <f t="shared" si="18"/>
        <v>99999</v>
      </c>
      <c r="G66" s="51">
        <f t="shared" si="19"/>
        <v>0</v>
      </c>
      <c r="H66" s="52">
        <f t="shared" si="20"/>
        <v>0</v>
      </c>
      <c r="I66" s="51">
        <f t="shared" si="21"/>
        <v>0</v>
      </c>
      <c r="J66" s="49">
        <f t="shared" si="22"/>
        <v>0</v>
      </c>
      <c r="K66" s="26">
        <f t="shared" si="23"/>
        <v>0</v>
      </c>
    </row>
    <row r="67" spans="1:11" ht="12">
      <c r="A67" s="48">
        <f>totaal!A67</f>
        <v>0</v>
      </c>
      <c r="B67" s="48">
        <f>totaal!C67</f>
        <v>0</v>
      </c>
      <c r="C67" s="48">
        <f>totaal!F67</f>
        <v>0</v>
      </c>
      <c r="D67" s="49">
        <f>totaal!G67</f>
        <v>0</v>
      </c>
      <c r="E67" s="50"/>
      <c r="F67" s="49">
        <f t="shared" si="18"/>
        <v>99999</v>
      </c>
      <c r="G67" s="51">
        <f t="shared" si="19"/>
        <v>0</v>
      </c>
      <c r="H67" s="52">
        <f t="shared" si="20"/>
        <v>0</v>
      </c>
      <c r="I67" s="51">
        <f t="shared" si="21"/>
        <v>0</v>
      </c>
      <c r="J67" s="49">
        <f t="shared" si="22"/>
        <v>0</v>
      </c>
      <c r="K67" s="26">
        <f t="shared" si="23"/>
        <v>0</v>
      </c>
    </row>
    <row r="68" spans="1:11" ht="12">
      <c r="A68" s="48">
        <f>totaal!A68</f>
        <v>0</v>
      </c>
      <c r="B68" s="48">
        <f>totaal!C68</f>
        <v>0</v>
      </c>
      <c r="C68" s="48">
        <f>totaal!F68</f>
        <v>0</v>
      </c>
      <c r="D68" s="49">
        <f>totaal!G68</f>
        <v>0</v>
      </c>
      <c r="E68" s="50"/>
      <c r="F68" s="49">
        <f t="shared" si="18"/>
        <v>99999</v>
      </c>
      <c r="G68" s="51">
        <f t="shared" si="19"/>
        <v>0</v>
      </c>
      <c r="H68" s="52">
        <f t="shared" si="20"/>
        <v>0</v>
      </c>
      <c r="I68" s="51">
        <f t="shared" si="21"/>
        <v>0</v>
      </c>
      <c r="J68" s="49">
        <f t="shared" si="22"/>
        <v>0</v>
      </c>
      <c r="K68" s="26">
        <f t="shared" si="23"/>
        <v>0</v>
      </c>
    </row>
    <row r="69" spans="1:11" ht="12">
      <c r="A69" s="48">
        <f>totaal!A69</f>
        <v>0</v>
      </c>
      <c r="B69" s="48">
        <f>totaal!C69</f>
        <v>0</v>
      </c>
      <c r="C69" s="48">
        <f>totaal!F69</f>
        <v>0</v>
      </c>
      <c r="D69" s="49">
        <f>totaal!G69</f>
        <v>0</v>
      </c>
      <c r="E69" s="50"/>
      <c r="F69" s="49">
        <f t="shared" si="18"/>
        <v>99999</v>
      </c>
      <c r="G69" s="51">
        <f t="shared" si="19"/>
        <v>0</v>
      </c>
      <c r="H69" s="52">
        <f t="shared" si="20"/>
        <v>0</v>
      </c>
      <c r="I69" s="51">
        <f t="shared" si="21"/>
        <v>0</v>
      </c>
      <c r="J69" s="49">
        <f t="shared" si="22"/>
        <v>0</v>
      </c>
      <c r="K69" s="26">
        <f t="shared" si="23"/>
        <v>0</v>
      </c>
    </row>
    <row r="70" spans="1:11" ht="12">
      <c r="A70" s="48">
        <f>totaal!A70</f>
        <v>0</v>
      </c>
      <c r="B70" s="48">
        <f>totaal!C70</f>
        <v>0</v>
      </c>
      <c r="C70" s="48">
        <f>totaal!F70</f>
        <v>0</v>
      </c>
      <c r="D70" s="49">
        <f>totaal!G70</f>
        <v>0</v>
      </c>
      <c r="E70" s="50"/>
      <c r="F70" s="49">
        <f t="shared" si="18"/>
        <v>99999</v>
      </c>
      <c r="G70" s="51">
        <f t="shared" si="19"/>
        <v>0</v>
      </c>
      <c r="H70" s="52">
        <f t="shared" si="20"/>
        <v>0</v>
      </c>
      <c r="I70" s="51">
        <f t="shared" si="21"/>
        <v>0</v>
      </c>
      <c r="J70" s="49">
        <f t="shared" si="22"/>
        <v>0</v>
      </c>
      <c r="K70" s="26">
        <f t="shared" si="23"/>
        <v>0</v>
      </c>
    </row>
    <row r="71" spans="1:11" ht="12">
      <c r="A71" s="48">
        <f>totaal!A71</f>
        <v>0</v>
      </c>
      <c r="B71" s="48">
        <f>totaal!C71</f>
        <v>0</v>
      </c>
      <c r="C71" s="48">
        <f>totaal!F71</f>
        <v>0</v>
      </c>
      <c r="D71" s="49">
        <f>totaal!G71</f>
        <v>0</v>
      </c>
      <c r="E71" s="50"/>
      <c r="F71" s="49">
        <f t="shared" si="18"/>
        <v>99999</v>
      </c>
      <c r="G71" s="51">
        <f t="shared" si="19"/>
        <v>0</v>
      </c>
      <c r="H71" s="52">
        <f t="shared" si="20"/>
        <v>0</v>
      </c>
      <c r="I71" s="51">
        <f t="shared" si="21"/>
        <v>0</v>
      </c>
      <c r="J71" s="49">
        <f t="shared" si="22"/>
        <v>0</v>
      </c>
      <c r="K71" s="26">
        <f t="shared" si="23"/>
        <v>0</v>
      </c>
    </row>
    <row r="72" spans="1:11" ht="12">
      <c r="A72" s="48">
        <f>totaal!A72</f>
        <v>0</v>
      </c>
      <c r="B72" s="48">
        <f>totaal!C72</f>
        <v>0</v>
      </c>
      <c r="C72" s="48">
        <f>totaal!F72</f>
        <v>0</v>
      </c>
      <c r="D72" s="49">
        <f>totaal!G72</f>
        <v>0</v>
      </c>
      <c r="E72" s="50"/>
      <c r="F72" s="49">
        <f t="shared" si="18"/>
        <v>99999</v>
      </c>
      <c r="G72" s="51">
        <f t="shared" si="19"/>
        <v>0</v>
      </c>
      <c r="H72" s="52">
        <f t="shared" si="20"/>
        <v>0</v>
      </c>
      <c r="I72" s="51">
        <f t="shared" si="21"/>
        <v>0</v>
      </c>
      <c r="J72" s="49">
        <f t="shared" si="22"/>
        <v>0</v>
      </c>
      <c r="K72" s="26">
        <f t="shared" si="23"/>
        <v>0</v>
      </c>
    </row>
    <row r="73" spans="1:11" ht="12">
      <c r="A73" s="48">
        <f>totaal!A73</f>
        <v>0</v>
      </c>
      <c r="B73" s="48">
        <f>totaal!C73</f>
        <v>0</v>
      </c>
      <c r="C73" s="48">
        <f>totaal!F73</f>
        <v>0</v>
      </c>
      <c r="D73" s="49">
        <f>totaal!G73</f>
        <v>0</v>
      </c>
      <c r="E73" s="50"/>
      <c r="F73" s="49">
        <f t="shared" si="18"/>
        <v>99999</v>
      </c>
      <c r="G73" s="51">
        <f t="shared" si="19"/>
        <v>0</v>
      </c>
      <c r="H73" s="52">
        <f t="shared" si="20"/>
        <v>0</v>
      </c>
      <c r="I73" s="51">
        <f t="shared" si="21"/>
        <v>0</v>
      </c>
      <c r="J73" s="49">
        <f t="shared" si="22"/>
        <v>0</v>
      </c>
      <c r="K73" s="26">
        <f t="shared" si="23"/>
        <v>0</v>
      </c>
    </row>
    <row r="74" spans="1:11" ht="12">
      <c r="A74" s="48">
        <f>totaal!A74</f>
        <v>0</v>
      </c>
      <c r="B74" s="48">
        <f>totaal!C74</f>
        <v>0</v>
      </c>
      <c r="C74" s="48">
        <f>totaal!F74</f>
        <v>0</v>
      </c>
      <c r="D74" s="49">
        <f>totaal!G74</f>
        <v>0</v>
      </c>
      <c r="E74" s="50"/>
      <c r="F74" s="49">
        <f t="shared" si="18"/>
        <v>99999</v>
      </c>
      <c r="G74" s="51">
        <f t="shared" si="19"/>
        <v>0</v>
      </c>
      <c r="H74" s="52">
        <f t="shared" si="20"/>
        <v>0</v>
      </c>
      <c r="I74" s="51">
        <f t="shared" si="21"/>
        <v>0</v>
      </c>
      <c r="J74" s="49">
        <f t="shared" si="22"/>
        <v>0</v>
      </c>
      <c r="K74" s="26">
        <f t="shared" si="23"/>
        <v>0</v>
      </c>
    </row>
    <row r="75" spans="1:11" ht="12">
      <c r="A75" s="48">
        <f>totaal!A75</f>
        <v>0</v>
      </c>
      <c r="B75" s="48">
        <f>totaal!C75</f>
        <v>0</v>
      </c>
      <c r="C75" s="48">
        <f>totaal!F75</f>
        <v>0</v>
      </c>
      <c r="D75" s="49">
        <f>totaal!G75</f>
        <v>0</v>
      </c>
      <c r="E75" s="50"/>
      <c r="F75" s="49">
        <f t="shared" si="18"/>
        <v>99999</v>
      </c>
      <c r="G75" s="51">
        <f t="shared" si="19"/>
        <v>0</v>
      </c>
      <c r="H75" s="52">
        <f t="shared" si="20"/>
        <v>0</v>
      </c>
      <c r="I75" s="51">
        <f t="shared" si="21"/>
        <v>0</v>
      </c>
      <c r="J75" s="49">
        <f t="shared" si="22"/>
        <v>0</v>
      </c>
      <c r="K75" s="26">
        <f t="shared" si="23"/>
        <v>0</v>
      </c>
    </row>
    <row r="76" spans="1:11" ht="12">
      <c r="A76" s="48">
        <f>totaal!A76</f>
        <v>0</v>
      </c>
      <c r="B76" s="48">
        <f>totaal!C76</f>
        <v>0</v>
      </c>
      <c r="C76" s="48">
        <f>totaal!F76</f>
        <v>0</v>
      </c>
      <c r="D76" s="49">
        <f>totaal!G76</f>
        <v>0</v>
      </c>
      <c r="E76" s="50"/>
      <c r="F76" s="49">
        <f t="shared" si="18"/>
        <v>99999</v>
      </c>
      <c r="G76" s="51">
        <f t="shared" si="19"/>
        <v>0</v>
      </c>
      <c r="H76" s="52">
        <f t="shared" si="20"/>
        <v>0</v>
      </c>
      <c r="I76" s="51">
        <f t="shared" si="21"/>
        <v>0</v>
      </c>
      <c r="J76" s="49">
        <f t="shared" si="22"/>
        <v>0</v>
      </c>
      <c r="K76" s="26">
        <f t="shared" si="23"/>
        <v>0</v>
      </c>
    </row>
    <row r="77" spans="1:11" ht="12">
      <c r="A77" s="48">
        <f>totaal!A77</f>
        <v>0</v>
      </c>
      <c r="B77" s="48">
        <f>totaal!C77</f>
        <v>0</v>
      </c>
      <c r="C77" s="48">
        <f>totaal!F77</f>
        <v>0</v>
      </c>
      <c r="D77" s="49">
        <f>totaal!G77</f>
        <v>0</v>
      </c>
      <c r="E77" s="50"/>
      <c r="F77" s="49">
        <f t="shared" si="18"/>
        <v>99999</v>
      </c>
      <c r="G77" s="51">
        <f t="shared" si="19"/>
        <v>0</v>
      </c>
      <c r="H77" s="52">
        <f t="shared" si="20"/>
        <v>0</v>
      </c>
      <c r="I77" s="51">
        <f t="shared" si="21"/>
        <v>0</v>
      </c>
      <c r="J77" s="49">
        <f t="shared" si="22"/>
        <v>0</v>
      </c>
      <c r="K77" s="26">
        <f t="shared" si="23"/>
        <v>0</v>
      </c>
    </row>
    <row r="78" spans="1:11" ht="12">
      <c r="A78" s="48">
        <f>totaal!A78</f>
        <v>0</v>
      </c>
      <c r="B78" s="48">
        <f>totaal!C78</f>
        <v>0</v>
      </c>
      <c r="C78" s="48">
        <f>totaal!F78</f>
        <v>0</v>
      </c>
      <c r="D78" s="49">
        <f>totaal!G78</f>
        <v>0</v>
      </c>
      <c r="E78" s="50"/>
      <c r="F78" s="49">
        <f t="shared" si="18"/>
        <v>99999</v>
      </c>
      <c r="G78" s="51">
        <f t="shared" si="19"/>
        <v>0</v>
      </c>
      <c r="H78" s="52">
        <f t="shared" si="20"/>
        <v>0</v>
      </c>
      <c r="I78" s="51">
        <f t="shared" si="21"/>
        <v>0</v>
      </c>
      <c r="J78" s="49">
        <f t="shared" si="22"/>
        <v>0</v>
      </c>
      <c r="K78" s="26">
        <f t="shared" si="23"/>
        <v>0</v>
      </c>
    </row>
  </sheetData>
  <sheetProtection password="C41E" sheet="1" objects="1" scenarios="1"/>
  <printOptions/>
  <pageMargins left="1.4569444444444444" right="1.2597222222222222" top="0.5902777777777778" bottom="0.5118055555555556" header="0.3541666666666667" footer="0.27569444444444446"/>
  <pageSetup horizontalDpi="300" verticalDpi="300" orientation="landscape" paperSize="9"/>
  <headerFooter alignWithMargins="0">
    <oddHeader>&amp;C&amp;A</oddHeader>
    <oddFooter>&amp;CPage &amp;P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showGridLines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22" sqref="E22"/>
    </sheetView>
  </sheetViews>
  <sheetFormatPr defaultColWidth="9.140625" defaultRowHeight="12.75"/>
  <cols>
    <col min="1" max="1" width="17.00390625" style="38" customWidth="1"/>
    <col min="2" max="2" width="17.28125" style="38" customWidth="1"/>
    <col min="3" max="3" width="14.00390625" style="38" customWidth="1"/>
    <col min="4" max="4" width="7.421875" style="35" customWidth="1"/>
    <col min="5" max="5" width="11.7109375" style="39" customWidth="1"/>
    <col min="6" max="6" width="11.7109375" style="34" hidden="1" customWidth="1"/>
    <col min="7" max="7" width="11.7109375" style="34" customWidth="1"/>
    <col min="8" max="8" width="11.7109375" style="34" hidden="1" customWidth="1"/>
    <col min="9" max="10" width="11.7109375" style="34" customWidth="1"/>
    <col min="11" max="11" width="11.7109375" style="36" customWidth="1"/>
    <col min="12" max="16384" width="9.00390625" style="34" customWidth="1"/>
  </cols>
  <sheetData>
    <row r="1" spans="1:11" s="4" customFormat="1" ht="12.75">
      <c r="A1" s="40" t="s">
        <v>0</v>
      </c>
      <c r="B1" s="41">
        <f>totaal!B1</f>
        <v>44836</v>
      </c>
      <c r="G1" s="9"/>
      <c r="H1" s="9"/>
      <c r="J1" s="9"/>
      <c r="K1" s="10"/>
    </row>
    <row r="2" spans="1:11" s="12" customFormat="1" ht="13.5" customHeight="1">
      <c r="A2" s="12">
        <f>totaal!A2</f>
        <v>0</v>
      </c>
      <c r="B2" s="12">
        <f>totaal!D2</f>
        <v>0</v>
      </c>
      <c r="C2" s="12">
        <f>totaal!F2</f>
        <v>0</v>
      </c>
      <c r="D2" s="12">
        <f>totaal!G2</f>
        <v>0</v>
      </c>
      <c r="E2" s="42" t="s">
        <v>48</v>
      </c>
      <c r="F2" s="17" t="s">
        <v>49</v>
      </c>
      <c r="G2" s="17" t="s">
        <v>49</v>
      </c>
      <c r="H2" s="17" t="s">
        <v>50</v>
      </c>
      <c r="I2" s="17" t="s">
        <v>50</v>
      </c>
      <c r="J2" s="17" t="s">
        <v>17</v>
      </c>
      <c r="K2" s="16" t="s">
        <v>51</v>
      </c>
    </row>
    <row r="3" spans="1:11" s="29" customFormat="1" ht="19.5" customHeight="1">
      <c r="A3" s="43">
        <f>totaal!A3</f>
        <v>0</v>
      </c>
      <c r="B3" s="43"/>
      <c r="C3" s="44">
        <f>COUNTIF(F4:F21,"&lt;99998")</f>
        <v>8</v>
      </c>
      <c r="D3" s="45" t="s">
        <v>52</v>
      </c>
      <c r="E3" s="46">
        <v>0.5944444444444444</v>
      </c>
      <c r="F3" s="47">
        <f>(HOUR($E$3)*3600)+(MINUTE($E$3)*60)+SECOND($E$3)</f>
        <v>51360</v>
      </c>
      <c r="G3" s="32"/>
      <c r="H3" s="32"/>
      <c r="I3" s="32"/>
      <c r="J3" s="32"/>
      <c r="K3" s="31"/>
    </row>
    <row r="4" spans="1:11" ht="12.75" customHeight="1">
      <c r="A4" s="48">
        <f>totaal!A4</f>
        <v>0</v>
      </c>
      <c r="B4" s="48">
        <f>totaal!D4</f>
        <v>0</v>
      </c>
      <c r="C4" s="48">
        <f>totaal!F4</f>
        <v>0</v>
      </c>
      <c r="D4" s="49">
        <f>totaal!G4</f>
        <v>111</v>
      </c>
      <c r="E4" s="50">
        <v>0.6002314814814815</v>
      </c>
      <c r="F4" s="49">
        <f aca="true" t="shared" si="0" ref="F4:F21">IF(OR($F$3=0,ISBLANK(E4)),99999,IF(OR(E4="DNF",E4="dnf"),99997,IF(OR(E4="DNS",E4="dns"),99998,((HOUR(E4)*3600)+(MINUTE(E4)*60)+SECOND(E4))-F$3)))</f>
        <v>500</v>
      </c>
      <c r="G4" s="51">
        <f aca="true" t="shared" si="1" ref="G4:G21">IF(F4&gt;99990,"",F4/3600/24)</f>
        <v>0.005787037037037038</v>
      </c>
      <c r="H4" s="52">
        <f aca="true" t="shared" si="2" ref="H4:H21">IF(F4&gt;99990,"",(F4*100)/D4)</f>
        <v>450.45045045045043</v>
      </c>
      <c r="I4" s="51">
        <f aca="true" t="shared" si="3" ref="I4:I21">IF(F4&gt;99990,"",H4/3600/24)</f>
        <v>0.0052135468802135465</v>
      </c>
      <c r="J4" s="49">
        <f aca="true" t="shared" si="4" ref="J4:J21">IF(F4&lt;99997,RANK(H4,$H$4:$H$21,1),IF(F4=99998,2+$C$3,IF(F4=99997,1+$C$3,0)))</f>
        <v>4</v>
      </c>
      <c r="K4" s="26">
        <f aca="true" t="shared" si="5" ref="K4:K21">IF(F4=99999,"",CHOOSE(J4,0,3,5.7,8,10,11.7,13,14,15,16,17,18,19,20,21,22,23,24,25,26))</f>
        <v>8</v>
      </c>
    </row>
    <row r="5" spans="1:11" ht="12.75" customHeight="1">
      <c r="A5" s="48">
        <f>totaal!A5</f>
        <v>0</v>
      </c>
      <c r="B5" s="48">
        <f>totaal!D5</f>
        <v>0</v>
      </c>
      <c r="C5" s="48">
        <f>totaal!F5</f>
        <v>0</v>
      </c>
      <c r="D5" s="49">
        <f>totaal!G5</f>
        <v>111</v>
      </c>
      <c r="E5" s="50" t="s">
        <v>54</v>
      </c>
      <c r="F5" s="49">
        <f t="shared" si="0"/>
        <v>99998</v>
      </c>
      <c r="G5" s="51">
        <f t="shared" si="1"/>
        <v>0</v>
      </c>
      <c r="H5" s="52">
        <f t="shared" si="2"/>
        <v>0</v>
      </c>
      <c r="I5" s="51">
        <f t="shared" si="3"/>
        <v>0</v>
      </c>
      <c r="J5" s="49">
        <f t="shared" si="4"/>
        <v>10</v>
      </c>
      <c r="K5" s="26">
        <f t="shared" si="5"/>
        <v>16</v>
      </c>
    </row>
    <row r="6" spans="1:11" ht="12.75" customHeight="1">
      <c r="A6" s="48">
        <f>totaal!A6</f>
        <v>0</v>
      </c>
      <c r="B6" s="48">
        <f>totaal!D6</f>
        <v>0</v>
      </c>
      <c r="C6" s="48">
        <f>totaal!F6</f>
        <v>0</v>
      </c>
      <c r="D6" s="49">
        <f>totaal!G6</f>
        <v>111</v>
      </c>
      <c r="E6" s="50">
        <v>0.6007523148148148</v>
      </c>
      <c r="F6" s="49">
        <f t="shared" si="0"/>
        <v>545</v>
      </c>
      <c r="G6" s="51">
        <f t="shared" si="1"/>
        <v>0.00630787037037037</v>
      </c>
      <c r="H6" s="52">
        <f t="shared" si="2"/>
        <v>490.990990990991</v>
      </c>
      <c r="I6" s="51">
        <f t="shared" si="3"/>
        <v>0.005682766099432766</v>
      </c>
      <c r="J6" s="49">
        <f t="shared" si="4"/>
        <v>5</v>
      </c>
      <c r="K6" s="26">
        <f t="shared" si="5"/>
        <v>10</v>
      </c>
    </row>
    <row r="7" spans="1:11" ht="12.75" customHeight="1">
      <c r="A7" s="48">
        <f>totaal!A7</f>
        <v>0</v>
      </c>
      <c r="B7" s="48">
        <f>totaal!D7</f>
        <v>0</v>
      </c>
      <c r="C7" s="48">
        <f>totaal!F7</f>
        <v>0</v>
      </c>
      <c r="D7" s="49">
        <f>totaal!G7</f>
        <v>107</v>
      </c>
      <c r="E7" s="50">
        <v>0.5998726851851852</v>
      </c>
      <c r="F7" s="49">
        <f t="shared" si="0"/>
        <v>469</v>
      </c>
      <c r="G7" s="51">
        <f t="shared" si="1"/>
        <v>0.00542824074074074</v>
      </c>
      <c r="H7" s="52">
        <f t="shared" si="2"/>
        <v>438.31775700934577</v>
      </c>
      <c r="I7" s="51">
        <f t="shared" si="3"/>
        <v>0.005073122187608169</v>
      </c>
      <c r="J7" s="49">
        <f t="shared" si="4"/>
        <v>3</v>
      </c>
      <c r="K7" s="26">
        <f t="shared" si="5"/>
        <v>5.7</v>
      </c>
    </row>
    <row r="8" spans="1:11" ht="12.75" customHeight="1">
      <c r="A8" s="48">
        <f>totaal!A8</f>
        <v>0</v>
      </c>
      <c r="B8" s="48">
        <f>totaal!D8</f>
        <v>0</v>
      </c>
      <c r="C8" s="48">
        <f>totaal!F8</f>
        <v>0</v>
      </c>
      <c r="D8" s="49">
        <f>totaal!G8</f>
        <v>111</v>
      </c>
      <c r="E8" s="50">
        <v>0.6013541666666666</v>
      </c>
      <c r="F8" s="49">
        <f t="shared" si="0"/>
        <v>597</v>
      </c>
      <c r="G8" s="51">
        <f t="shared" si="1"/>
        <v>0.0069097222222222225</v>
      </c>
      <c r="H8" s="52">
        <f t="shared" si="2"/>
        <v>537.8378378378378</v>
      </c>
      <c r="I8" s="51">
        <f t="shared" si="3"/>
        <v>0.006224974974974974</v>
      </c>
      <c r="J8" s="49">
        <f t="shared" si="4"/>
        <v>7</v>
      </c>
      <c r="K8" s="26">
        <f t="shared" si="5"/>
        <v>13</v>
      </c>
    </row>
    <row r="9" spans="1:11" ht="12.75" customHeight="1">
      <c r="A9" s="48">
        <f>totaal!A9</f>
        <v>0</v>
      </c>
      <c r="B9" s="48">
        <f>totaal!D9</f>
        <v>0</v>
      </c>
      <c r="C9" s="48">
        <f>totaal!F9</f>
        <v>0</v>
      </c>
      <c r="D9" s="49">
        <f>totaal!G9</f>
        <v>111</v>
      </c>
      <c r="E9" s="50">
        <v>0.6009953703703703</v>
      </c>
      <c r="F9" s="49">
        <f t="shared" si="0"/>
        <v>566</v>
      </c>
      <c r="G9" s="51">
        <f t="shared" si="1"/>
        <v>0.006550925925925926</v>
      </c>
      <c r="H9" s="52">
        <f t="shared" si="2"/>
        <v>509.9099099099099</v>
      </c>
      <c r="I9" s="51">
        <f t="shared" si="3"/>
        <v>0.005901735068401735</v>
      </c>
      <c r="J9" s="49">
        <f t="shared" si="4"/>
        <v>6</v>
      </c>
      <c r="K9" s="26">
        <f t="shared" si="5"/>
        <v>11.7</v>
      </c>
    </row>
    <row r="10" spans="1:11" ht="12.75" customHeight="1">
      <c r="A10" s="48">
        <f>totaal!A10</f>
        <v>0</v>
      </c>
      <c r="B10" s="48">
        <f>totaal!D10</f>
        <v>0</v>
      </c>
      <c r="C10" s="48">
        <f>totaal!F10</f>
        <v>0</v>
      </c>
      <c r="D10" s="49">
        <f>totaal!G10</f>
        <v>111</v>
      </c>
      <c r="E10" s="50" t="s">
        <v>54</v>
      </c>
      <c r="F10" s="49">
        <f t="shared" si="0"/>
        <v>99998</v>
      </c>
      <c r="G10" s="51">
        <f t="shared" si="1"/>
        <v>0</v>
      </c>
      <c r="H10" s="52">
        <f t="shared" si="2"/>
        <v>0</v>
      </c>
      <c r="I10" s="51">
        <f t="shared" si="3"/>
        <v>0</v>
      </c>
      <c r="J10" s="49">
        <f t="shared" si="4"/>
        <v>10</v>
      </c>
      <c r="K10" s="26">
        <f t="shared" si="5"/>
        <v>16</v>
      </c>
    </row>
    <row r="11" spans="1:11" ht="12.75" customHeight="1">
      <c r="A11" s="48">
        <f>totaal!A11</f>
        <v>0</v>
      </c>
      <c r="B11" s="48">
        <f>totaal!D11</f>
        <v>0</v>
      </c>
      <c r="C11" s="48">
        <f>totaal!F11</f>
        <v>0</v>
      </c>
      <c r="D11" s="49">
        <f>totaal!G11</f>
        <v>116</v>
      </c>
      <c r="E11" s="50">
        <v>0.6035532407407408</v>
      </c>
      <c r="F11" s="49">
        <f t="shared" si="0"/>
        <v>787</v>
      </c>
      <c r="G11" s="51">
        <f t="shared" si="1"/>
        <v>0.009108796296296297</v>
      </c>
      <c r="H11" s="52">
        <f t="shared" si="2"/>
        <v>678.448275862069</v>
      </c>
      <c r="I11" s="51">
        <f t="shared" si="3"/>
        <v>0.007852410600255428</v>
      </c>
      <c r="J11" s="49">
        <f t="shared" si="4"/>
        <v>8</v>
      </c>
      <c r="K11" s="26">
        <f t="shared" si="5"/>
        <v>14</v>
      </c>
    </row>
    <row r="12" spans="1:11" ht="12.75" customHeight="1">
      <c r="A12" s="48">
        <f>totaal!A12</f>
        <v>0</v>
      </c>
      <c r="B12" s="48">
        <f>totaal!D12</f>
        <v>0</v>
      </c>
      <c r="C12" s="48">
        <f>totaal!F12</f>
        <v>0</v>
      </c>
      <c r="D12" s="49">
        <f>totaal!G12</f>
        <v>0</v>
      </c>
      <c r="E12" s="50"/>
      <c r="F12" s="49">
        <f t="shared" si="0"/>
        <v>99999</v>
      </c>
      <c r="G12" s="51">
        <f t="shared" si="1"/>
        <v>0</v>
      </c>
      <c r="H12" s="52">
        <f t="shared" si="2"/>
        <v>0</v>
      </c>
      <c r="I12" s="51">
        <f t="shared" si="3"/>
        <v>0</v>
      </c>
      <c r="J12" s="49">
        <f t="shared" si="4"/>
        <v>0</v>
      </c>
      <c r="K12" s="26">
        <f t="shared" si="5"/>
        <v>0</v>
      </c>
    </row>
    <row r="13" spans="1:11" ht="12.75" customHeight="1">
      <c r="A13" s="48">
        <f>totaal!A13</f>
        <v>0</v>
      </c>
      <c r="B13" s="48">
        <f>totaal!D13</f>
        <v>0</v>
      </c>
      <c r="C13" s="48">
        <f>totaal!F13</f>
        <v>0</v>
      </c>
      <c r="D13" s="49">
        <f>totaal!G13</f>
        <v>111</v>
      </c>
      <c r="E13" s="50">
        <v>0.5996643518518519</v>
      </c>
      <c r="F13" s="49">
        <f t="shared" si="0"/>
        <v>451</v>
      </c>
      <c r="G13" s="51">
        <f t="shared" si="1"/>
        <v>0.005219907407407407</v>
      </c>
      <c r="H13" s="52">
        <f t="shared" si="2"/>
        <v>406.3063063063063</v>
      </c>
      <c r="I13" s="51">
        <f t="shared" si="3"/>
        <v>0.004702619285952619</v>
      </c>
      <c r="J13" s="49">
        <f t="shared" si="4"/>
        <v>1</v>
      </c>
      <c r="K13" s="26">
        <f t="shared" si="5"/>
        <v>0</v>
      </c>
    </row>
    <row r="14" spans="1:11" ht="12.75" customHeight="1">
      <c r="A14" s="48">
        <f>totaal!A14</f>
        <v>0</v>
      </c>
      <c r="B14" s="48">
        <f>totaal!D14</f>
        <v>0</v>
      </c>
      <c r="C14" s="48">
        <f>totaal!F14</f>
        <v>0</v>
      </c>
      <c r="D14" s="49">
        <f>totaal!G14</f>
        <v>107</v>
      </c>
      <c r="E14" s="50">
        <v>0.5998148148148148</v>
      </c>
      <c r="F14" s="49">
        <f t="shared" si="0"/>
        <v>464</v>
      </c>
      <c r="G14" s="51">
        <f t="shared" si="1"/>
        <v>0.00537037037037037</v>
      </c>
      <c r="H14" s="52">
        <f t="shared" si="2"/>
        <v>433.6448598130841</v>
      </c>
      <c r="I14" s="51">
        <f t="shared" si="3"/>
        <v>0.005019037729318103</v>
      </c>
      <c r="J14" s="49">
        <f t="shared" si="4"/>
        <v>2</v>
      </c>
      <c r="K14" s="26">
        <f t="shared" si="5"/>
        <v>3</v>
      </c>
    </row>
    <row r="15" spans="1:11" ht="12.75" customHeight="1">
      <c r="A15" s="48">
        <f>totaal!A15</f>
        <v>0</v>
      </c>
      <c r="B15" s="48">
        <f>totaal!D15</f>
        <v>0</v>
      </c>
      <c r="C15" s="48">
        <f>totaal!F15</f>
        <v>0</v>
      </c>
      <c r="D15" s="49">
        <f>totaal!G15</f>
        <v>0</v>
      </c>
      <c r="E15" s="50"/>
      <c r="F15" s="49">
        <f t="shared" si="0"/>
        <v>99999</v>
      </c>
      <c r="G15" s="51">
        <f t="shared" si="1"/>
        <v>0</v>
      </c>
      <c r="H15" s="52">
        <f t="shared" si="2"/>
        <v>0</v>
      </c>
      <c r="I15" s="51">
        <f t="shared" si="3"/>
        <v>0</v>
      </c>
      <c r="J15" s="49">
        <f t="shared" si="4"/>
        <v>0</v>
      </c>
      <c r="K15" s="26">
        <f t="shared" si="5"/>
        <v>0</v>
      </c>
    </row>
    <row r="16" spans="1:11" ht="12.75" customHeight="1">
      <c r="A16" s="48">
        <f>totaal!A16</f>
        <v>0</v>
      </c>
      <c r="B16" s="48">
        <f>totaal!D16</f>
        <v>0</v>
      </c>
      <c r="C16" s="48">
        <f>totaal!F16</f>
        <v>0</v>
      </c>
      <c r="D16" s="49">
        <f>totaal!G16</f>
        <v>0</v>
      </c>
      <c r="E16" s="50"/>
      <c r="F16" s="49">
        <f t="shared" si="0"/>
        <v>99999</v>
      </c>
      <c r="G16" s="51">
        <f t="shared" si="1"/>
        <v>0</v>
      </c>
      <c r="H16" s="52">
        <f t="shared" si="2"/>
        <v>0</v>
      </c>
      <c r="I16" s="51">
        <f t="shared" si="3"/>
        <v>0</v>
      </c>
      <c r="J16" s="49">
        <f t="shared" si="4"/>
        <v>0</v>
      </c>
      <c r="K16" s="26">
        <f t="shared" si="5"/>
        <v>0</v>
      </c>
    </row>
    <row r="17" spans="1:11" ht="12.75" customHeight="1">
      <c r="A17" s="48">
        <f>totaal!A17</f>
        <v>0</v>
      </c>
      <c r="B17" s="48">
        <f>totaal!D17</f>
        <v>0</v>
      </c>
      <c r="C17" s="48">
        <f>totaal!F17</f>
        <v>0</v>
      </c>
      <c r="D17" s="49">
        <f>totaal!G17</f>
        <v>0</v>
      </c>
      <c r="E17" s="50"/>
      <c r="F17" s="49">
        <f t="shared" si="0"/>
        <v>99999</v>
      </c>
      <c r="G17" s="51">
        <f t="shared" si="1"/>
        <v>0</v>
      </c>
      <c r="H17" s="52">
        <f t="shared" si="2"/>
        <v>0</v>
      </c>
      <c r="I17" s="51">
        <f t="shared" si="3"/>
        <v>0</v>
      </c>
      <c r="J17" s="49">
        <f t="shared" si="4"/>
        <v>0</v>
      </c>
      <c r="K17" s="26">
        <f t="shared" si="5"/>
        <v>0</v>
      </c>
    </row>
    <row r="18" spans="1:11" ht="12.75" customHeight="1">
      <c r="A18" s="48">
        <f>totaal!A18</f>
        <v>0</v>
      </c>
      <c r="B18" s="48">
        <f>totaal!D18</f>
        <v>0</v>
      </c>
      <c r="C18" s="48">
        <f>totaal!F18</f>
        <v>0</v>
      </c>
      <c r="D18" s="49">
        <f>totaal!G18</f>
        <v>0</v>
      </c>
      <c r="E18" s="50"/>
      <c r="F18" s="49">
        <f t="shared" si="0"/>
        <v>99999</v>
      </c>
      <c r="G18" s="51">
        <f t="shared" si="1"/>
        <v>0</v>
      </c>
      <c r="H18" s="52">
        <f t="shared" si="2"/>
        <v>0</v>
      </c>
      <c r="I18" s="51">
        <f t="shared" si="3"/>
        <v>0</v>
      </c>
      <c r="J18" s="49">
        <f t="shared" si="4"/>
        <v>0</v>
      </c>
      <c r="K18" s="26">
        <f t="shared" si="5"/>
        <v>0</v>
      </c>
    </row>
    <row r="19" spans="1:11" ht="12.75" customHeight="1">
      <c r="A19" s="48">
        <f>totaal!A19</f>
        <v>0</v>
      </c>
      <c r="B19" s="48">
        <f>totaal!D19</f>
        <v>0</v>
      </c>
      <c r="C19" s="48">
        <f>totaal!F19</f>
        <v>0</v>
      </c>
      <c r="D19" s="49">
        <f>totaal!G19</f>
        <v>0</v>
      </c>
      <c r="E19" s="50"/>
      <c r="F19" s="49">
        <f t="shared" si="0"/>
        <v>99999</v>
      </c>
      <c r="G19" s="51">
        <f t="shared" si="1"/>
        <v>0</v>
      </c>
      <c r="H19" s="52">
        <f t="shared" si="2"/>
        <v>0</v>
      </c>
      <c r="I19" s="51">
        <f t="shared" si="3"/>
        <v>0</v>
      </c>
      <c r="J19" s="49">
        <f t="shared" si="4"/>
        <v>0</v>
      </c>
      <c r="K19" s="26">
        <f t="shared" si="5"/>
        <v>0</v>
      </c>
    </row>
    <row r="20" spans="1:11" ht="12.75" customHeight="1">
      <c r="A20" s="48">
        <f>totaal!A20</f>
        <v>0</v>
      </c>
      <c r="B20" s="48">
        <f>totaal!D20</f>
        <v>0</v>
      </c>
      <c r="C20" s="48">
        <f>totaal!F20</f>
        <v>0</v>
      </c>
      <c r="D20" s="49">
        <f>totaal!G20</f>
        <v>0</v>
      </c>
      <c r="E20" s="50"/>
      <c r="F20" s="49">
        <f t="shared" si="0"/>
        <v>99999</v>
      </c>
      <c r="G20" s="51">
        <f t="shared" si="1"/>
        <v>0</v>
      </c>
      <c r="H20" s="52">
        <f t="shared" si="2"/>
        <v>0</v>
      </c>
      <c r="I20" s="51">
        <f t="shared" si="3"/>
        <v>0</v>
      </c>
      <c r="J20" s="49">
        <f t="shared" si="4"/>
        <v>0</v>
      </c>
      <c r="K20" s="26">
        <f t="shared" si="5"/>
        <v>0</v>
      </c>
    </row>
    <row r="21" spans="1:11" ht="12.75" customHeight="1">
      <c r="A21" s="48">
        <f>totaal!A21</f>
        <v>0</v>
      </c>
      <c r="B21" s="48">
        <f>totaal!D21</f>
        <v>0</v>
      </c>
      <c r="C21" s="48">
        <f>totaal!F21</f>
        <v>0</v>
      </c>
      <c r="D21" s="49">
        <f>totaal!G21</f>
        <v>0</v>
      </c>
      <c r="E21" s="50"/>
      <c r="F21" s="49">
        <f t="shared" si="0"/>
        <v>99999</v>
      </c>
      <c r="G21" s="51">
        <f t="shared" si="1"/>
        <v>0</v>
      </c>
      <c r="H21" s="52">
        <f t="shared" si="2"/>
        <v>0</v>
      </c>
      <c r="I21" s="51">
        <f t="shared" si="3"/>
        <v>0</v>
      </c>
      <c r="J21" s="49">
        <f t="shared" si="4"/>
        <v>0</v>
      </c>
      <c r="K21" s="26">
        <f t="shared" si="5"/>
        <v>0</v>
      </c>
    </row>
    <row r="22" spans="1:11" ht="19.5" customHeight="1">
      <c r="A22" s="43">
        <f>totaal!A22</f>
        <v>0</v>
      </c>
      <c r="B22" s="43"/>
      <c r="C22" s="44">
        <f>COUNTIF(F23:F40,"&lt;99998")</f>
        <v>1</v>
      </c>
      <c r="D22" s="45" t="s">
        <v>52</v>
      </c>
      <c r="E22" s="46">
        <v>0.5944444444444444</v>
      </c>
      <c r="F22" s="47">
        <f>(HOUR($E$22)*3600)+(MINUTE($E$22)*60)+SECOND($E$22)</f>
        <v>51360</v>
      </c>
      <c r="G22" s="53"/>
      <c r="H22" s="54"/>
      <c r="I22" s="53"/>
      <c r="J22" s="55"/>
      <c r="K22" s="56"/>
    </row>
    <row r="23" spans="1:11" ht="12.75" customHeight="1">
      <c r="A23" s="48">
        <f>totaal!A23</f>
        <v>0</v>
      </c>
      <c r="B23" s="48">
        <f>totaal!D23</f>
        <v>0</v>
      </c>
      <c r="C23" s="48">
        <f>totaal!F23</f>
        <v>0</v>
      </c>
      <c r="D23" s="49">
        <f>totaal!G23</f>
        <v>150</v>
      </c>
      <c r="E23" s="50" t="s">
        <v>54</v>
      </c>
      <c r="F23" s="49">
        <f aca="true" t="shared" si="6" ref="F23:F40">IF(OR($F$22=0,ISBLANK(E23)),99999,IF(OR(E23="DNF",E23="dnf"),99997,IF(OR(E23="DNS",E23="dns"),99998,((HOUR(E23)*3600)+(MINUTE(E23)*60)+SECOND(E23))-F$22)))</f>
        <v>99998</v>
      </c>
      <c r="G23" s="51">
        <f aca="true" t="shared" si="7" ref="G23:G40">IF(F23&gt;99990,"",F23/3600/24)</f>
        <v>0</v>
      </c>
      <c r="H23" s="52">
        <f aca="true" t="shared" si="8" ref="H23:H40">IF(F23&gt;99990,"",(F23*100)/D23)</f>
        <v>0</v>
      </c>
      <c r="I23" s="51">
        <f aca="true" t="shared" si="9" ref="I23:I40">IF(F23&gt;99990,"",H23/3600/24)</f>
        <v>0</v>
      </c>
      <c r="J23" s="49">
        <f aca="true" t="shared" si="10" ref="J23:J40">IF(F23&lt;99997,RANK(H23,$H$23:$H$40,1),IF(F23=99998,2+$C$22,IF(F23=99997,1+$C$22,0)))</f>
        <v>3</v>
      </c>
      <c r="K23" s="26">
        <f aca="true" t="shared" si="11" ref="K23:K40">IF(F23=99999,"",CHOOSE(J23,0,3,5.7,8,10,11.7,13,14,15,16,17,18,19,20,21,22,23,24,25,26))</f>
        <v>5.7</v>
      </c>
    </row>
    <row r="24" spans="1:11" ht="12.75" customHeight="1">
      <c r="A24" s="48">
        <f>totaal!A24</f>
        <v>0</v>
      </c>
      <c r="B24" s="48">
        <f>totaal!D24</f>
        <v>0</v>
      </c>
      <c r="C24" s="48">
        <f>totaal!F24</f>
        <v>0</v>
      </c>
      <c r="D24" s="49">
        <f>totaal!G24</f>
        <v>150</v>
      </c>
      <c r="E24" s="50">
        <v>0.6113310185185186</v>
      </c>
      <c r="F24" s="49">
        <f t="shared" si="6"/>
        <v>1459</v>
      </c>
      <c r="G24" s="51">
        <f t="shared" si="7"/>
        <v>0.016886574074074075</v>
      </c>
      <c r="H24" s="52">
        <f t="shared" si="8"/>
        <v>972.6666666666666</v>
      </c>
      <c r="I24" s="51">
        <f t="shared" si="9"/>
        <v>0.011257716049382716</v>
      </c>
      <c r="J24" s="49">
        <f t="shared" si="10"/>
        <v>1</v>
      </c>
      <c r="K24" s="26">
        <f t="shared" si="11"/>
        <v>0</v>
      </c>
    </row>
    <row r="25" spans="1:11" ht="12.75" customHeight="1">
      <c r="A25" s="48">
        <f>totaal!A25</f>
        <v>0</v>
      </c>
      <c r="B25" s="48">
        <f>totaal!D25</f>
        <v>0</v>
      </c>
      <c r="C25" s="48">
        <f>totaal!F25</f>
        <v>0</v>
      </c>
      <c r="D25" s="49">
        <f>totaal!G25</f>
        <v>0</v>
      </c>
      <c r="E25" s="50"/>
      <c r="F25" s="49">
        <f t="shared" si="6"/>
        <v>99999</v>
      </c>
      <c r="G25" s="51">
        <f t="shared" si="7"/>
        <v>0</v>
      </c>
      <c r="H25" s="52">
        <f t="shared" si="8"/>
        <v>0</v>
      </c>
      <c r="I25" s="51">
        <f t="shared" si="9"/>
        <v>0</v>
      </c>
      <c r="J25" s="49">
        <f t="shared" si="10"/>
        <v>0</v>
      </c>
      <c r="K25" s="26">
        <f t="shared" si="11"/>
        <v>0</v>
      </c>
    </row>
    <row r="26" spans="1:11" ht="12.75" customHeight="1">
      <c r="A26" s="48">
        <f>totaal!A26</f>
        <v>0</v>
      </c>
      <c r="B26" s="48">
        <f>totaal!D26</f>
        <v>0</v>
      </c>
      <c r="C26" s="48">
        <f>totaal!F26</f>
        <v>0</v>
      </c>
      <c r="D26" s="49">
        <f>totaal!G26</f>
        <v>0</v>
      </c>
      <c r="E26" s="50"/>
      <c r="F26" s="49">
        <f t="shared" si="6"/>
        <v>99999</v>
      </c>
      <c r="G26" s="51">
        <f t="shared" si="7"/>
        <v>0</v>
      </c>
      <c r="H26" s="52">
        <f t="shared" si="8"/>
        <v>0</v>
      </c>
      <c r="I26" s="51">
        <f t="shared" si="9"/>
        <v>0</v>
      </c>
      <c r="J26" s="49">
        <f t="shared" si="10"/>
        <v>0</v>
      </c>
      <c r="K26" s="26">
        <f t="shared" si="11"/>
        <v>0</v>
      </c>
    </row>
    <row r="27" spans="1:11" ht="12.75" customHeight="1">
      <c r="A27" s="48">
        <f>totaal!A27</f>
        <v>0</v>
      </c>
      <c r="B27" s="48">
        <f>totaal!D27</f>
        <v>0</v>
      </c>
      <c r="C27" s="48">
        <f>totaal!F27</f>
        <v>0</v>
      </c>
      <c r="D27" s="49">
        <f>totaal!G27</f>
        <v>0</v>
      </c>
      <c r="E27" s="50"/>
      <c r="F27" s="49">
        <f t="shared" si="6"/>
        <v>99999</v>
      </c>
      <c r="G27" s="51">
        <f t="shared" si="7"/>
        <v>0</v>
      </c>
      <c r="H27" s="52">
        <f t="shared" si="8"/>
        <v>0</v>
      </c>
      <c r="I27" s="51">
        <f t="shared" si="9"/>
        <v>0</v>
      </c>
      <c r="J27" s="49">
        <f t="shared" si="10"/>
        <v>0</v>
      </c>
      <c r="K27" s="26">
        <f t="shared" si="11"/>
        <v>0</v>
      </c>
    </row>
    <row r="28" spans="1:11" ht="12.75" customHeight="1">
      <c r="A28" s="48">
        <f>totaal!A28</f>
        <v>0</v>
      </c>
      <c r="B28" s="48">
        <f>totaal!D28</f>
        <v>0</v>
      </c>
      <c r="C28" s="48">
        <f>totaal!F28</f>
        <v>0</v>
      </c>
      <c r="D28" s="49">
        <f>totaal!G28</f>
        <v>0</v>
      </c>
      <c r="E28" s="50"/>
      <c r="F28" s="49">
        <f t="shared" si="6"/>
        <v>99999</v>
      </c>
      <c r="G28" s="51">
        <f t="shared" si="7"/>
        <v>0</v>
      </c>
      <c r="H28" s="52">
        <f t="shared" si="8"/>
        <v>0</v>
      </c>
      <c r="I28" s="51">
        <f t="shared" si="9"/>
        <v>0</v>
      </c>
      <c r="J28" s="49">
        <f t="shared" si="10"/>
        <v>0</v>
      </c>
      <c r="K28" s="26">
        <f t="shared" si="11"/>
        <v>0</v>
      </c>
    </row>
    <row r="29" spans="1:11" ht="12.75" customHeight="1">
      <c r="A29" s="48">
        <f>totaal!A29</f>
        <v>0</v>
      </c>
      <c r="B29" s="48">
        <f>totaal!D29</f>
        <v>0</v>
      </c>
      <c r="C29" s="48">
        <f>totaal!F29</f>
        <v>0</v>
      </c>
      <c r="D29" s="49">
        <f>totaal!G29</f>
        <v>0</v>
      </c>
      <c r="E29" s="50"/>
      <c r="F29" s="49">
        <f t="shared" si="6"/>
        <v>99999</v>
      </c>
      <c r="G29" s="51">
        <f t="shared" si="7"/>
        <v>0</v>
      </c>
      <c r="H29" s="52">
        <f t="shared" si="8"/>
        <v>0</v>
      </c>
      <c r="I29" s="51">
        <f t="shared" si="9"/>
        <v>0</v>
      </c>
      <c r="J29" s="49">
        <f t="shared" si="10"/>
        <v>0</v>
      </c>
      <c r="K29" s="26">
        <f t="shared" si="11"/>
        <v>0</v>
      </c>
    </row>
    <row r="30" spans="1:11" ht="12.75" customHeight="1">
      <c r="A30" s="48">
        <f>totaal!A30</f>
        <v>0</v>
      </c>
      <c r="B30" s="48">
        <f>totaal!D30</f>
        <v>0</v>
      </c>
      <c r="C30" s="48">
        <f>totaal!F30</f>
        <v>0</v>
      </c>
      <c r="D30" s="49">
        <f>totaal!G30</f>
        <v>0</v>
      </c>
      <c r="E30" s="50"/>
      <c r="F30" s="49">
        <f t="shared" si="6"/>
        <v>99999</v>
      </c>
      <c r="G30" s="51">
        <f t="shared" si="7"/>
        <v>0</v>
      </c>
      <c r="H30" s="52">
        <f t="shared" si="8"/>
        <v>0</v>
      </c>
      <c r="I30" s="51">
        <f t="shared" si="9"/>
        <v>0</v>
      </c>
      <c r="J30" s="49">
        <f t="shared" si="10"/>
        <v>0</v>
      </c>
      <c r="K30" s="26">
        <f t="shared" si="11"/>
        <v>0</v>
      </c>
    </row>
    <row r="31" spans="1:11" ht="12.75" customHeight="1">
      <c r="A31" s="48">
        <f>totaal!A31</f>
        <v>0</v>
      </c>
      <c r="B31" s="48">
        <f>totaal!D31</f>
        <v>0</v>
      </c>
      <c r="C31" s="48">
        <f>totaal!F31</f>
        <v>0</v>
      </c>
      <c r="D31" s="49">
        <f>totaal!G31</f>
        <v>0</v>
      </c>
      <c r="E31" s="50"/>
      <c r="F31" s="49">
        <f t="shared" si="6"/>
        <v>99999</v>
      </c>
      <c r="G31" s="51">
        <f t="shared" si="7"/>
        <v>0</v>
      </c>
      <c r="H31" s="52">
        <f t="shared" si="8"/>
        <v>0</v>
      </c>
      <c r="I31" s="51">
        <f t="shared" si="9"/>
        <v>0</v>
      </c>
      <c r="J31" s="49">
        <f t="shared" si="10"/>
        <v>0</v>
      </c>
      <c r="K31" s="26">
        <f t="shared" si="11"/>
        <v>0</v>
      </c>
    </row>
    <row r="32" spans="1:11" ht="12.75" customHeight="1">
      <c r="A32" s="48">
        <f>totaal!A32</f>
        <v>0</v>
      </c>
      <c r="B32" s="48">
        <f>totaal!D32</f>
        <v>0</v>
      </c>
      <c r="C32" s="48">
        <f>totaal!F32</f>
        <v>0</v>
      </c>
      <c r="D32" s="49">
        <f>totaal!G32</f>
        <v>0</v>
      </c>
      <c r="E32" s="50"/>
      <c r="F32" s="49">
        <f t="shared" si="6"/>
        <v>99999</v>
      </c>
      <c r="G32" s="51">
        <f t="shared" si="7"/>
        <v>0</v>
      </c>
      <c r="H32" s="52">
        <f t="shared" si="8"/>
        <v>0</v>
      </c>
      <c r="I32" s="51">
        <f t="shared" si="9"/>
        <v>0</v>
      </c>
      <c r="J32" s="49">
        <f t="shared" si="10"/>
        <v>0</v>
      </c>
      <c r="K32" s="26">
        <f t="shared" si="11"/>
        <v>0</v>
      </c>
    </row>
    <row r="33" spans="1:11" ht="12.75" customHeight="1">
      <c r="A33" s="48">
        <f>totaal!A33</f>
        <v>0</v>
      </c>
      <c r="B33" s="48">
        <f>totaal!D33</f>
        <v>0</v>
      </c>
      <c r="C33" s="48">
        <f>totaal!F33</f>
        <v>0</v>
      </c>
      <c r="D33" s="49">
        <f>totaal!G33</f>
        <v>0</v>
      </c>
      <c r="E33" s="50"/>
      <c r="F33" s="49">
        <f t="shared" si="6"/>
        <v>99999</v>
      </c>
      <c r="G33" s="51">
        <f t="shared" si="7"/>
        <v>0</v>
      </c>
      <c r="H33" s="52">
        <f t="shared" si="8"/>
        <v>0</v>
      </c>
      <c r="I33" s="51">
        <f t="shared" si="9"/>
        <v>0</v>
      </c>
      <c r="J33" s="49">
        <f t="shared" si="10"/>
        <v>0</v>
      </c>
      <c r="K33" s="26">
        <f t="shared" si="11"/>
        <v>0</v>
      </c>
    </row>
    <row r="34" spans="1:11" ht="12.75" customHeight="1">
      <c r="A34" s="48">
        <f>totaal!A34</f>
        <v>0</v>
      </c>
      <c r="B34" s="48">
        <f>totaal!D34</f>
        <v>0</v>
      </c>
      <c r="C34" s="48">
        <f>totaal!F34</f>
        <v>0</v>
      </c>
      <c r="D34" s="49">
        <f>totaal!G34</f>
        <v>0</v>
      </c>
      <c r="E34" s="50"/>
      <c r="F34" s="49">
        <f t="shared" si="6"/>
        <v>99999</v>
      </c>
      <c r="G34" s="51">
        <f t="shared" si="7"/>
        <v>0</v>
      </c>
      <c r="H34" s="52">
        <f t="shared" si="8"/>
        <v>0</v>
      </c>
      <c r="I34" s="51">
        <f t="shared" si="9"/>
        <v>0</v>
      </c>
      <c r="J34" s="49">
        <f t="shared" si="10"/>
        <v>0</v>
      </c>
      <c r="K34" s="26">
        <f t="shared" si="11"/>
        <v>0</v>
      </c>
    </row>
    <row r="35" spans="1:11" ht="12.75" customHeight="1">
      <c r="A35" s="48">
        <f>totaal!A35</f>
        <v>0</v>
      </c>
      <c r="B35" s="48">
        <f>totaal!D35</f>
        <v>0</v>
      </c>
      <c r="C35" s="48">
        <f>totaal!F35</f>
        <v>0</v>
      </c>
      <c r="D35" s="49">
        <f>totaal!G35</f>
        <v>0</v>
      </c>
      <c r="E35" s="50"/>
      <c r="F35" s="49">
        <f t="shared" si="6"/>
        <v>99999</v>
      </c>
      <c r="G35" s="51">
        <f t="shared" si="7"/>
        <v>0</v>
      </c>
      <c r="H35" s="52">
        <f t="shared" si="8"/>
        <v>0</v>
      </c>
      <c r="I35" s="51">
        <f t="shared" si="9"/>
        <v>0</v>
      </c>
      <c r="J35" s="49">
        <f t="shared" si="10"/>
        <v>0</v>
      </c>
      <c r="K35" s="26">
        <f t="shared" si="11"/>
        <v>0</v>
      </c>
    </row>
    <row r="36" spans="1:11" ht="12.75" customHeight="1">
      <c r="A36" s="48">
        <f>totaal!A36</f>
        <v>0</v>
      </c>
      <c r="B36" s="48">
        <f>totaal!D36</f>
        <v>0</v>
      </c>
      <c r="C36" s="48">
        <f>totaal!F36</f>
        <v>0</v>
      </c>
      <c r="D36" s="49">
        <f>totaal!G36</f>
        <v>0</v>
      </c>
      <c r="E36" s="50"/>
      <c r="F36" s="49">
        <f t="shared" si="6"/>
        <v>99999</v>
      </c>
      <c r="G36" s="51">
        <f t="shared" si="7"/>
        <v>0</v>
      </c>
      <c r="H36" s="52">
        <f t="shared" si="8"/>
        <v>0</v>
      </c>
      <c r="I36" s="51">
        <f t="shared" si="9"/>
        <v>0</v>
      </c>
      <c r="J36" s="49">
        <f t="shared" si="10"/>
        <v>0</v>
      </c>
      <c r="K36" s="26">
        <f t="shared" si="11"/>
        <v>0</v>
      </c>
    </row>
    <row r="37" spans="1:11" ht="12.75" customHeight="1">
      <c r="A37" s="48">
        <f>totaal!A37</f>
        <v>0</v>
      </c>
      <c r="B37" s="48">
        <f>totaal!D37</f>
        <v>0</v>
      </c>
      <c r="C37" s="48">
        <f>totaal!F37</f>
        <v>0</v>
      </c>
      <c r="D37" s="49">
        <f>totaal!G37</f>
        <v>0</v>
      </c>
      <c r="E37" s="50"/>
      <c r="F37" s="49">
        <f t="shared" si="6"/>
        <v>99999</v>
      </c>
      <c r="G37" s="51">
        <f t="shared" si="7"/>
        <v>0</v>
      </c>
      <c r="H37" s="52">
        <f t="shared" si="8"/>
        <v>0</v>
      </c>
      <c r="I37" s="51">
        <f t="shared" si="9"/>
        <v>0</v>
      </c>
      <c r="J37" s="49">
        <f t="shared" si="10"/>
        <v>0</v>
      </c>
      <c r="K37" s="26">
        <f t="shared" si="11"/>
        <v>0</v>
      </c>
    </row>
    <row r="38" spans="1:11" ht="12.75" customHeight="1">
      <c r="A38" s="48">
        <f>totaal!A38</f>
        <v>0</v>
      </c>
      <c r="B38" s="48">
        <f>totaal!D38</f>
        <v>0</v>
      </c>
      <c r="C38" s="48">
        <f>totaal!F38</f>
        <v>0</v>
      </c>
      <c r="D38" s="49">
        <f>totaal!G38</f>
        <v>0</v>
      </c>
      <c r="E38" s="50"/>
      <c r="F38" s="49">
        <f t="shared" si="6"/>
        <v>99999</v>
      </c>
      <c r="G38" s="51">
        <f t="shared" si="7"/>
        <v>0</v>
      </c>
      <c r="H38" s="52">
        <f t="shared" si="8"/>
        <v>0</v>
      </c>
      <c r="I38" s="51">
        <f t="shared" si="9"/>
        <v>0</v>
      </c>
      <c r="J38" s="49">
        <f t="shared" si="10"/>
        <v>0</v>
      </c>
      <c r="K38" s="26">
        <f t="shared" si="11"/>
        <v>0</v>
      </c>
    </row>
    <row r="39" spans="1:11" ht="12.75" customHeight="1">
      <c r="A39" s="48">
        <f>totaal!A39</f>
        <v>0</v>
      </c>
      <c r="B39" s="48">
        <f>totaal!D39</f>
        <v>0</v>
      </c>
      <c r="C39" s="48">
        <f>totaal!F39</f>
        <v>0</v>
      </c>
      <c r="D39" s="49">
        <f>totaal!G39</f>
        <v>0</v>
      </c>
      <c r="E39" s="50"/>
      <c r="F39" s="49">
        <f t="shared" si="6"/>
        <v>99999</v>
      </c>
      <c r="G39" s="51">
        <f t="shared" si="7"/>
        <v>0</v>
      </c>
      <c r="H39" s="52">
        <f t="shared" si="8"/>
        <v>0</v>
      </c>
      <c r="I39" s="51">
        <f t="shared" si="9"/>
        <v>0</v>
      </c>
      <c r="J39" s="49">
        <f t="shared" si="10"/>
        <v>0</v>
      </c>
      <c r="K39" s="26">
        <f t="shared" si="11"/>
        <v>0</v>
      </c>
    </row>
    <row r="40" spans="1:11" ht="12.75" customHeight="1">
      <c r="A40" s="48">
        <f>totaal!A40</f>
        <v>0</v>
      </c>
      <c r="B40" s="48">
        <f>totaal!D40</f>
        <v>0</v>
      </c>
      <c r="C40" s="48">
        <f>totaal!F40</f>
        <v>0</v>
      </c>
      <c r="D40" s="49">
        <f>totaal!G40</f>
        <v>0</v>
      </c>
      <c r="E40" s="50"/>
      <c r="F40" s="49">
        <f t="shared" si="6"/>
        <v>99999</v>
      </c>
      <c r="G40" s="51">
        <f t="shared" si="7"/>
        <v>0</v>
      </c>
      <c r="H40" s="52">
        <f t="shared" si="8"/>
        <v>0</v>
      </c>
      <c r="I40" s="51">
        <f t="shared" si="9"/>
        <v>0</v>
      </c>
      <c r="J40" s="49">
        <f t="shared" si="10"/>
        <v>0</v>
      </c>
      <c r="K40" s="26">
        <f t="shared" si="11"/>
        <v>0</v>
      </c>
    </row>
    <row r="41" spans="1:11" ht="19.5" customHeight="1">
      <c r="A41" s="43">
        <f>totaal!A41</f>
        <v>0</v>
      </c>
      <c r="B41" s="43"/>
      <c r="C41" s="44">
        <f>COUNTIF(F42:F59,"&lt;99998")</f>
        <v>0</v>
      </c>
      <c r="D41" s="45" t="s">
        <v>52</v>
      </c>
      <c r="E41" s="46"/>
      <c r="F41" s="47">
        <f>(HOUR($E$41)*3600)+(MINUTE($E$41)*60)+SECOND($E$41)</f>
        <v>0</v>
      </c>
      <c r="G41" s="53"/>
      <c r="H41" s="54"/>
      <c r="I41" s="53"/>
      <c r="J41" s="55"/>
      <c r="K41" s="56"/>
    </row>
    <row r="42" spans="1:11" ht="12">
      <c r="A42" s="48">
        <f>totaal!A42</f>
        <v>0</v>
      </c>
      <c r="B42" s="48">
        <f>totaal!D42</f>
        <v>0</v>
      </c>
      <c r="C42" s="48">
        <f>totaal!F42</f>
        <v>0</v>
      </c>
      <c r="D42" s="49">
        <f>totaal!G42</f>
        <v>0</v>
      </c>
      <c r="E42" s="50"/>
      <c r="F42" s="49">
        <f aca="true" t="shared" si="12" ref="F42:F59">IF(OR($F$41=0,ISBLANK(E42)),99999,IF(OR(E42="DNF",E42="dnf"),99997,IF(OR(E42="DNS",E42="dns"),99998,((HOUR(E42)*3600)+(MINUTE(E42)*60)+SECOND(E42))-F$41)))</f>
        <v>99999</v>
      </c>
      <c r="G42" s="51">
        <f aca="true" t="shared" si="13" ref="G42:G59">IF(F42&gt;99990,"",F42/3600/24)</f>
        <v>0</v>
      </c>
      <c r="H42" s="52">
        <f aca="true" t="shared" si="14" ref="H42:H59">IF(F42&gt;99990,"",(F42*100)/D42)</f>
        <v>0</v>
      </c>
      <c r="I42" s="51">
        <f aca="true" t="shared" si="15" ref="I42:I59">IF(F42&gt;99990,"",H42/3600/24)</f>
        <v>0</v>
      </c>
      <c r="J42" s="49">
        <f aca="true" t="shared" si="16" ref="J42:J59">IF(F42&lt;99997,RANK(H42,$H$42:$H$59,1),IF(F42=99998,2+$C$41,IF(F42=99997,1+$C$41,0)))</f>
        <v>0</v>
      </c>
      <c r="K42" s="26">
        <f aca="true" t="shared" si="17" ref="K42:K59">IF(F42=99999,"",CHOOSE(J42,0,3,5.7,8,10,11.7,13,14,15,16,17,18,19,20,21,22,23,24,25,26))</f>
        <v>0</v>
      </c>
    </row>
    <row r="43" spans="1:11" ht="12">
      <c r="A43" s="48">
        <f>totaal!A43</f>
        <v>0</v>
      </c>
      <c r="B43" s="48">
        <f>totaal!D43</f>
        <v>0</v>
      </c>
      <c r="C43" s="48">
        <f>totaal!F43</f>
        <v>0</v>
      </c>
      <c r="D43" s="49">
        <f>totaal!G43</f>
        <v>0</v>
      </c>
      <c r="E43" s="50"/>
      <c r="F43" s="49">
        <f t="shared" si="12"/>
        <v>99999</v>
      </c>
      <c r="G43" s="51">
        <f t="shared" si="13"/>
        <v>0</v>
      </c>
      <c r="H43" s="52">
        <f t="shared" si="14"/>
        <v>0</v>
      </c>
      <c r="I43" s="51">
        <f t="shared" si="15"/>
        <v>0</v>
      </c>
      <c r="J43" s="49">
        <f t="shared" si="16"/>
        <v>0</v>
      </c>
      <c r="K43" s="26">
        <f t="shared" si="17"/>
        <v>0</v>
      </c>
    </row>
    <row r="44" spans="1:11" ht="12">
      <c r="A44" s="48">
        <f>totaal!A44</f>
        <v>0</v>
      </c>
      <c r="B44" s="48">
        <f>totaal!D44</f>
        <v>0</v>
      </c>
      <c r="C44" s="48">
        <f>totaal!F44</f>
        <v>0</v>
      </c>
      <c r="D44" s="49">
        <f>totaal!G44</f>
        <v>0</v>
      </c>
      <c r="E44" s="50"/>
      <c r="F44" s="49">
        <f t="shared" si="12"/>
        <v>99999</v>
      </c>
      <c r="G44" s="51">
        <f t="shared" si="13"/>
        <v>0</v>
      </c>
      <c r="H44" s="52">
        <f t="shared" si="14"/>
        <v>0</v>
      </c>
      <c r="I44" s="51">
        <f t="shared" si="15"/>
        <v>0</v>
      </c>
      <c r="J44" s="49">
        <f t="shared" si="16"/>
        <v>0</v>
      </c>
      <c r="K44" s="26">
        <f t="shared" si="17"/>
        <v>0</v>
      </c>
    </row>
    <row r="45" spans="1:11" ht="12">
      <c r="A45" s="48">
        <f>totaal!A45</f>
        <v>0</v>
      </c>
      <c r="B45" s="48">
        <f>totaal!D45</f>
        <v>0</v>
      </c>
      <c r="C45" s="48">
        <f>totaal!F45</f>
        <v>0</v>
      </c>
      <c r="D45" s="49">
        <f>totaal!G45</f>
        <v>0</v>
      </c>
      <c r="E45" s="50"/>
      <c r="F45" s="49">
        <f t="shared" si="12"/>
        <v>99999</v>
      </c>
      <c r="G45" s="51">
        <f t="shared" si="13"/>
        <v>0</v>
      </c>
      <c r="H45" s="52">
        <f t="shared" si="14"/>
        <v>0</v>
      </c>
      <c r="I45" s="51">
        <f t="shared" si="15"/>
        <v>0</v>
      </c>
      <c r="J45" s="49">
        <f t="shared" si="16"/>
        <v>0</v>
      </c>
      <c r="K45" s="26">
        <f t="shared" si="17"/>
        <v>0</v>
      </c>
    </row>
    <row r="46" spans="1:11" ht="12">
      <c r="A46" s="48">
        <f>totaal!A46</f>
        <v>0</v>
      </c>
      <c r="B46" s="48">
        <f>totaal!D46</f>
        <v>0</v>
      </c>
      <c r="C46" s="48">
        <f>totaal!F46</f>
        <v>0</v>
      </c>
      <c r="D46" s="49">
        <f>totaal!G46</f>
        <v>0</v>
      </c>
      <c r="E46" s="50"/>
      <c r="F46" s="49">
        <f t="shared" si="12"/>
        <v>99999</v>
      </c>
      <c r="G46" s="51">
        <f t="shared" si="13"/>
        <v>0</v>
      </c>
      <c r="H46" s="52">
        <f t="shared" si="14"/>
        <v>0</v>
      </c>
      <c r="I46" s="51">
        <f t="shared" si="15"/>
        <v>0</v>
      </c>
      <c r="J46" s="49">
        <f t="shared" si="16"/>
        <v>0</v>
      </c>
      <c r="K46" s="26">
        <f t="shared" si="17"/>
        <v>0</v>
      </c>
    </row>
    <row r="47" spans="1:11" ht="12">
      <c r="A47" s="48">
        <f>totaal!A47</f>
        <v>0</v>
      </c>
      <c r="B47" s="48">
        <f>totaal!D47</f>
        <v>0</v>
      </c>
      <c r="C47" s="48">
        <f>totaal!F47</f>
        <v>0</v>
      </c>
      <c r="D47" s="49">
        <f>totaal!G47</f>
        <v>0</v>
      </c>
      <c r="E47" s="50"/>
      <c r="F47" s="49">
        <f t="shared" si="12"/>
        <v>99999</v>
      </c>
      <c r="G47" s="51">
        <f t="shared" si="13"/>
        <v>0</v>
      </c>
      <c r="H47" s="52">
        <f t="shared" si="14"/>
        <v>0</v>
      </c>
      <c r="I47" s="51">
        <f t="shared" si="15"/>
        <v>0</v>
      </c>
      <c r="J47" s="49">
        <f t="shared" si="16"/>
        <v>0</v>
      </c>
      <c r="K47" s="26">
        <f t="shared" si="17"/>
        <v>0</v>
      </c>
    </row>
    <row r="48" spans="1:11" ht="12">
      <c r="A48" s="48">
        <f>totaal!A48</f>
        <v>0</v>
      </c>
      <c r="B48" s="48">
        <f>totaal!D48</f>
        <v>0</v>
      </c>
      <c r="C48" s="48">
        <f>totaal!F48</f>
        <v>0</v>
      </c>
      <c r="D48" s="49">
        <f>totaal!G48</f>
        <v>0</v>
      </c>
      <c r="E48" s="50"/>
      <c r="F48" s="49">
        <f t="shared" si="12"/>
        <v>99999</v>
      </c>
      <c r="G48" s="51">
        <f t="shared" si="13"/>
        <v>0</v>
      </c>
      <c r="H48" s="52">
        <f t="shared" si="14"/>
        <v>0</v>
      </c>
      <c r="I48" s="51">
        <f t="shared" si="15"/>
        <v>0</v>
      </c>
      <c r="J48" s="49">
        <f t="shared" si="16"/>
        <v>0</v>
      </c>
      <c r="K48" s="26">
        <f t="shared" si="17"/>
        <v>0</v>
      </c>
    </row>
    <row r="49" spans="1:11" ht="12">
      <c r="A49" s="48">
        <f>totaal!A49</f>
        <v>0</v>
      </c>
      <c r="B49" s="48">
        <f>totaal!D49</f>
        <v>0</v>
      </c>
      <c r="C49" s="48">
        <f>totaal!F49</f>
        <v>0</v>
      </c>
      <c r="D49" s="49">
        <f>totaal!G49</f>
        <v>0</v>
      </c>
      <c r="E49" s="50"/>
      <c r="F49" s="49">
        <f t="shared" si="12"/>
        <v>99999</v>
      </c>
      <c r="G49" s="51">
        <f t="shared" si="13"/>
        <v>0</v>
      </c>
      <c r="H49" s="52">
        <f t="shared" si="14"/>
        <v>0</v>
      </c>
      <c r="I49" s="51">
        <f t="shared" si="15"/>
        <v>0</v>
      </c>
      <c r="J49" s="49">
        <f t="shared" si="16"/>
        <v>0</v>
      </c>
      <c r="K49" s="26">
        <f t="shared" si="17"/>
        <v>0</v>
      </c>
    </row>
    <row r="50" spans="1:11" ht="12">
      <c r="A50" s="48">
        <f>totaal!A50</f>
        <v>0</v>
      </c>
      <c r="B50" s="48">
        <f>totaal!D50</f>
        <v>0</v>
      </c>
      <c r="C50" s="48">
        <f>totaal!F50</f>
        <v>0</v>
      </c>
      <c r="D50" s="49">
        <f>totaal!G50</f>
        <v>0</v>
      </c>
      <c r="E50" s="50"/>
      <c r="F50" s="49">
        <f t="shared" si="12"/>
        <v>99999</v>
      </c>
      <c r="G50" s="51">
        <f t="shared" si="13"/>
        <v>0</v>
      </c>
      <c r="H50" s="52">
        <f t="shared" si="14"/>
        <v>0</v>
      </c>
      <c r="I50" s="51">
        <f t="shared" si="15"/>
        <v>0</v>
      </c>
      <c r="J50" s="49">
        <f t="shared" si="16"/>
        <v>0</v>
      </c>
      <c r="K50" s="26">
        <f t="shared" si="17"/>
        <v>0</v>
      </c>
    </row>
    <row r="51" spans="1:11" ht="12">
      <c r="A51" s="48">
        <f>totaal!A51</f>
        <v>0</v>
      </c>
      <c r="B51" s="48">
        <f>totaal!D51</f>
        <v>0</v>
      </c>
      <c r="C51" s="48">
        <f>totaal!F51</f>
        <v>0</v>
      </c>
      <c r="D51" s="49">
        <f>totaal!G51</f>
        <v>0</v>
      </c>
      <c r="E51" s="50"/>
      <c r="F51" s="49">
        <f t="shared" si="12"/>
        <v>99999</v>
      </c>
      <c r="G51" s="51">
        <f t="shared" si="13"/>
        <v>0</v>
      </c>
      <c r="H51" s="52">
        <f t="shared" si="14"/>
        <v>0</v>
      </c>
      <c r="I51" s="51">
        <f t="shared" si="15"/>
        <v>0</v>
      </c>
      <c r="J51" s="49">
        <f t="shared" si="16"/>
        <v>0</v>
      </c>
      <c r="K51" s="26">
        <f t="shared" si="17"/>
        <v>0</v>
      </c>
    </row>
    <row r="52" spans="1:11" ht="12">
      <c r="A52" s="48">
        <f>totaal!A52</f>
        <v>0</v>
      </c>
      <c r="B52" s="48">
        <f>totaal!D52</f>
        <v>0</v>
      </c>
      <c r="C52" s="48">
        <f>totaal!F52</f>
        <v>0</v>
      </c>
      <c r="D52" s="49">
        <f>totaal!G52</f>
        <v>0</v>
      </c>
      <c r="E52" s="50"/>
      <c r="F52" s="49">
        <f t="shared" si="12"/>
        <v>99999</v>
      </c>
      <c r="G52" s="51">
        <f t="shared" si="13"/>
        <v>0</v>
      </c>
      <c r="H52" s="52">
        <f t="shared" si="14"/>
        <v>0</v>
      </c>
      <c r="I52" s="51">
        <f t="shared" si="15"/>
        <v>0</v>
      </c>
      <c r="J52" s="49">
        <f t="shared" si="16"/>
        <v>0</v>
      </c>
      <c r="K52" s="26">
        <f t="shared" si="17"/>
        <v>0</v>
      </c>
    </row>
    <row r="53" spans="1:11" ht="12">
      <c r="A53" s="48">
        <f>totaal!A53</f>
        <v>0</v>
      </c>
      <c r="B53" s="48">
        <f>totaal!D53</f>
        <v>0</v>
      </c>
      <c r="C53" s="48">
        <f>totaal!F53</f>
        <v>0</v>
      </c>
      <c r="D53" s="49">
        <f>totaal!G53</f>
        <v>0</v>
      </c>
      <c r="E53" s="50"/>
      <c r="F53" s="49">
        <f t="shared" si="12"/>
        <v>99999</v>
      </c>
      <c r="G53" s="51">
        <f t="shared" si="13"/>
        <v>0</v>
      </c>
      <c r="H53" s="52">
        <f t="shared" si="14"/>
        <v>0</v>
      </c>
      <c r="I53" s="51">
        <f t="shared" si="15"/>
        <v>0</v>
      </c>
      <c r="J53" s="49">
        <f t="shared" si="16"/>
        <v>0</v>
      </c>
      <c r="K53" s="26">
        <f t="shared" si="17"/>
        <v>0</v>
      </c>
    </row>
    <row r="54" spans="1:11" ht="12">
      <c r="A54" s="48">
        <f>totaal!A54</f>
        <v>0</v>
      </c>
      <c r="B54" s="48">
        <f>totaal!D54</f>
        <v>0</v>
      </c>
      <c r="C54" s="48">
        <f>totaal!F54</f>
        <v>0</v>
      </c>
      <c r="D54" s="49">
        <f>totaal!G54</f>
        <v>0</v>
      </c>
      <c r="E54" s="50"/>
      <c r="F54" s="49">
        <f t="shared" si="12"/>
        <v>99999</v>
      </c>
      <c r="G54" s="51">
        <f t="shared" si="13"/>
        <v>0</v>
      </c>
      <c r="H54" s="52">
        <f t="shared" si="14"/>
        <v>0</v>
      </c>
      <c r="I54" s="51">
        <f t="shared" si="15"/>
        <v>0</v>
      </c>
      <c r="J54" s="49">
        <f t="shared" si="16"/>
        <v>0</v>
      </c>
      <c r="K54" s="26">
        <f t="shared" si="17"/>
        <v>0</v>
      </c>
    </row>
    <row r="55" spans="1:11" ht="12">
      <c r="A55" s="48">
        <f>totaal!A55</f>
        <v>0</v>
      </c>
      <c r="B55" s="48">
        <f>totaal!D55</f>
        <v>0</v>
      </c>
      <c r="C55" s="48">
        <f>totaal!F55</f>
        <v>0</v>
      </c>
      <c r="D55" s="49">
        <f>totaal!G55</f>
        <v>0</v>
      </c>
      <c r="E55" s="50"/>
      <c r="F55" s="49">
        <f t="shared" si="12"/>
        <v>99999</v>
      </c>
      <c r="G55" s="51">
        <f t="shared" si="13"/>
        <v>0</v>
      </c>
      <c r="H55" s="52">
        <f t="shared" si="14"/>
        <v>0</v>
      </c>
      <c r="I55" s="51">
        <f t="shared" si="15"/>
        <v>0</v>
      </c>
      <c r="J55" s="49">
        <f t="shared" si="16"/>
        <v>0</v>
      </c>
      <c r="K55" s="26">
        <f t="shared" si="17"/>
        <v>0</v>
      </c>
    </row>
    <row r="56" spans="1:11" ht="12">
      <c r="A56" s="48">
        <f>totaal!A56</f>
        <v>0</v>
      </c>
      <c r="B56" s="48">
        <f>totaal!D56</f>
        <v>0</v>
      </c>
      <c r="C56" s="48">
        <f>totaal!F56</f>
        <v>0</v>
      </c>
      <c r="D56" s="49">
        <f>totaal!G56</f>
        <v>0</v>
      </c>
      <c r="E56" s="50"/>
      <c r="F56" s="49">
        <f t="shared" si="12"/>
        <v>99999</v>
      </c>
      <c r="G56" s="51">
        <f t="shared" si="13"/>
        <v>0</v>
      </c>
      <c r="H56" s="52">
        <f t="shared" si="14"/>
        <v>0</v>
      </c>
      <c r="I56" s="51">
        <f t="shared" si="15"/>
        <v>0</v>
      </c>
      <c r="J56" s="49">
        <f t="shared" si="16"/>
        <v>0</v>
      </c>
      <c r="K56" s="26">
        <f t="shared" si="17"/>
        <v>0</v>
      </c>
    </row>
    <row r="57" spans="1:11" ht="12">
      <c r="A57" s="48">
        <f>totaal!A57</f>
        <v>0</v>
      </c>
      <c r="B57" s="48">
        <f>totaal!D57</f>
        <v>0</v>
      </c>
      <c r="C57" s="48">
        <f>totaal!F57</f>
        <v>0</v>
      </c>
      <c r="D57" s="49">
        <f>totaal!G57</f>
        <v>0</v>
      </c>
      <c r="E57" s="50"/>
      <c r="F57" s="49">
        <f t="shared" si="12"/>
        <v>99999</v>
      </c>
      <c r="G57" s="51">
        <f t="shared" si="13"/>
        <v>0</v>
      </c>
      <c r="H57" s="52">
        <f t="shared" si="14"/>
        <v>0</v>
      </c>
      <c r="I57" s="51">
        <f t="shared" si="15"/>
        <v>0</v>
      </c>
      <c r="J57" s="49">
        <f t="shared" si="16"/>
        <v>0</v>
      </c>
      <c r="K57" s="26">
        <f t="shared" si="17"/>
        <v>0</v>
      </c>
    </row>
    <row r="58" spans="1:11" ht="12">
      <c r="A58" s="48">
        <f>totaal!A58</f>
        <v>0</v>
      </c>
      <c r="B58" s="48">
        <f>totaal!D58</f>
        <v>0</v>
      </c>
      <c r="C58" s="48">
        <f>totaal!F58</f>
        <v>0</v>
      </c>
      <c r="D58" s="49">
        <f>totaal!G58</f>
        <v>0</v>
      </c>
      <c r="E58" s="50"/>
      <c r="F58" s="49">
        <f t="shared" si="12"/>
        <v>99999</v>
      </c>
      <c r="G58" s="51">
        <f t="shared" si="13"/>
        <v>0</v>
      </c>
      <c r="H58" s="52">
        <f t="shared" si="14"/>
        <v>0</v>
      </c>
      <c r="I58" s="51">
        <f t="shared" si="15"/>
        <v>0</v>
      </c>
      <c r="J58" s="49">
        <f t="shared" si="16"/>
        <v>0</v>
      </c>
      <c r="K58" s="26">
        <f t="shared" si="17"/>
        <v>0</v>
      </c>
    </row>
    <row r="59" spans="1:11" ht="12">
      <c r="A59" s="48">
        <f>totaal!A59</f>
        <v>0</v>
      </c>
      <c r="B59" s="48">
        <f>totaal!D59</f>
        <v>0</v>
      </c>
      <c r="C59" s="48">
        <f>totaal!F59</f>
        <v>0</v>
      </c>
      <c r="D59" s="49">
        <f>totaal!G59</f>
        <v>0</v>
      </c>
      <c r="E59" s="50"/>
      <c r="F59" s="49">
        <f t="shared" si="12"/>
        <v>99999</v>
      </c>
      <c r="G59" s="51">
        <f t="shared" si="13"/>
        <v>0</v>
      </c>
      <c r="H59" s="52">
        <f t="shared" si="14"/>
        <v>0</v>
      </c>
      <c r="I59" s="51">
        <f t="shared" si="15"/>
        <v>0</v>
      </c>
      <c r="J59" s="49">
        <f t="shared" si="16"/>
        <v>0</v>
      </c>
      <c r="K59" s="26">
        <f t="shared" si="17"/>
        <v>0</v>
      </c>
    </row>
    <row r="60" spans="1:11" s="58" customFormat="1" ht="19.5" customHeight="1">
      <c r="A60" s="43">
        <f>totaal!A60</f>
        <v>0</v>
      </c>
      <c r="B60" s="43"/>
      <c r="C60" s="44">
        <f>COUNT(E61:E78)+COUNTIF(E61:E78,"DNF")</f>
        <v>0</v>
      </c>
      <c r="D60" s="45" t="s">
        <v>52</v>
      </c>
      <c r="E60" s="46"/>
      <c r="F60" s="47">
        <f>(HOUR($E$60)*3600)+(MINUTE($E$60)*60)+SECOND($E$60)</f>
        <v>0</v>
      </c>
      <c r="G60" s="53"/>
      <c r="H60" s="54"/>
      <c r="I60" s="53"/>
      <c r="J60" s="55"/>
      <c r="K60" s="57"/>
    </row>
    <row r="61" spans="1:11" ht="12">
      <c r="A61" s="48">
        <f>totaal!A61</f>
        <v>0</v>
      </c>
      <c r="B61" s="48">
        <f>totaal!D61</f>
        <v>0</v>
      </c>
      <c r="C61" s="48">
        <f>totaal!F61</f>
        <v>0</v>
      </c>
      <c r="D61" s="49">
        <f>totaal!G61</f>
        <v>0</v>
      </c>
      <c r="E61" s="50"/>
      <c r="F61" s="49">
        <f aca="true" t="shared" si="18" ref="F61:F78">IF(OR($F$60=0,ISBLANK(E61)),99999,IF(OR(E61="DNF",E61="dnf"),99997,IF(OR(E61="DNS",E61="dns"),99998,((HOUR(E61)*3600)+(MINUTE(E61)*60)+SECOND(E61))-F$60)))</f>
        <v>99999</v>
      </c>
      <c r="G61" s="51">
        <f aca="true" t="shared" si="19" ref="G61:G78">IF(F61&gt;99990,"",F61/3600/24)</f>
        <v>0</v>
      </c>
      <c r="H61" s="52">
        <f aca="true" t="shared" si="20" ref="H61:H78">IF(F61&gt;99990,"",(F61*100)/D61)</f>
        <v>0</v>
      </c>
      <c r="I61" s="51">
        <f aca="true" t="shared" si="21" ref="I61:I78">IF(F61&gt;99990,"",H61/3600/24)</f>
        <v>0</v>
      </c>
      <c r="J61" s="49">
        <f aca="true" t="shared" si="22" ref="J61:J78">IF(F61&lt;99997,RANK(H61,$H$61:$H$78,1),IF(F61=99998,2+$C$60,IF(F61=99997,1+$C$60,0)))</f>
        <v>0</v>
      </c>
      <c r="K61" s="26">
        <f aca="true" t="shared" si="23" ref="K61:K78">IF(F61=99999,"",CHOOSE(J61,0,3,5.7,8,10,11.7,13,14,15,16,17,18,19,20,21,22,23,24,25,26))</f>
        <v>0</v>
      </c>
    </row>
    <row r="62" spans="1:11" ht="12">
      <c r="A62" s="48">
        <f>totaal!A62</f>
        <v>0</v>
      </c>
      <c r="B62" s="48">
        <f>totaal!D62</f>
        <v>0</v>
      </c>
      <c r="C62" s="48">
        <f>totaal!F62</f>
        <v>0</v>
      </c>
      <c r="D62" s="49">
        <f>totaal!G62</f>
        <v>0</v>
      </c>
      <c r="E62" s="50"/>
      <c r="F62" s="49">
        <f t="shared" si="18"/>
        <v>99999</v>
      </c>
      <c r="G62" s="51">
        <f t="shared" si="19"/>
        <v>0</v>
      </c>
      <c r="H62" s="52">
        <f t="shared" si="20"/>
        <v>0</v>
      </c>
      <c r="I62" s="51">
        <f t="shared" si="21"/>
        <v>0</v>
      </c>
      <c r="J62" s="49">
        <f t="shared" si="22"/>
        <v>0</v>
      </c>
      <c r="K62" s="26">
        <f t="shared" si="23"/>
        <v>0</v>
      </c>
    </row>
    <row r="63" spans="1:11" ht="12">
      <c r="A63" s="48">
        <f>totaal!A63</f>
        <v>0</v>
      </c>
      <c r="B63" s="48">
        <f>totaal!D63</f>
        <v>0</v>
      </c>
      <c r="C63" s="48">
        <f>totaal!F63</f>
        <v>0</v>
      </c>
      <c r="D63" s="49">
        <f>totaal!G63</f>
        <v>0</v>
      </c>
      <c r="E63" s="50"/>
      <c r="F63" s="49">
        <f t="shared" si="18"/>
        <v>99999</v>
      </c>
      <c r="G63" s="51">
        <f t="shared" si="19"/>
        <v>0</v>
      </c>
      <c r="H63" s="52">
        <f t="shared" si="20"/>
        <v>0</v>
      </c>
      <c r="I63" s="51">
        <f t="shared" si="21"/>
        <v>0</v>
      </c>
      <c r="J63" s="49">
        <f t="shared" si="22"/>
        <v>0</v>
      </c>
      <c r="K63" s="26">
        <f t="shared" si="23"/>
        <v>0</v>
      </c>
    </row>
    <row r="64" spans="1:11" ht="12">
      <c r="A64" s="48">
        <f>totaal!A64</f>
        <v>0</v>
      </c>
      <c r="B64" s="48">
        <f>totaal!D64</f>
        <v>0</v>
      </c>
      <c r="C64" s="48">
        <f>totaal!F64</f>
        <v>0</v>
      </c>
      <c r="D64" s="49">
        <f>totaal!G64</f>
        <v>0</v>
      </c>
      <c r="E64" s="50"/>
      <c r="F64" s="49">
        <f t="shared" si="18"/>
        <v>99999</v>
      </c>
      <c r="G64" s="51">
        <f t="shared" si="19"/>
        <v>0</v>
      </c>
      <c r="H64" s="52">
        <f t="shared" si="20"/>
        <v>0</v>
      </c>
      <c r="I64" s="51">
        <f t="shared" si="21"/>
        <v>0</v>
      </c>
      <c r="J64" s="49">
        <f t="shared" si="22"/>
        <v>0</v>
      </c>
      <c r="K64" s="26">
        <f t="shared" si="23"/>
        <v>0</v>
      </c>
    </row>
    <row r="65" spans="1:11" ht="12">
      <c r="A65" s="48">
        <f>totaal!A65</f>
        <v>0</v>
      </c>
      <c r="B65" s="48">
        <f>totaal!D65</f>
        <v>0</v>
      </c>
      <c r="C65" s="48">
        <f>totaal!F65</f>
        <v>0</v>
      </c>
      <c r="D65" s="49">
        <f>totaal!G65</f>
        <v>0</v>
      </c>
      <c r="E65" s="50"/>
      <c r="F65" s="49">
        <f t="shared" si="18"/>
        <v>99999</v>
      </c>
      <c r="G65" s="51">
        <f t="shared" si="19"/>
        <v>0</v>
      </c>
      <c r="H65" s="52">
        <f t="shared" si="20"/>
        <v>0</v>
      </c>
      <c r="I65" s="51">
        <f t="shared" si="21"/>
        <v>0</v>
      </c>
      <c r="J65" s="49">
        <f t="shared" si="22"/>
        <v>0</v>
      </c>
      <c r="K65" s="26">
        <f t="shared" si="23"/>
        <v>0</v>
      </c>
    </row>
    <row r="66" spans="1:11" ht="12">
      <c r="A66" s="48">
        <f>totaal!A66</f>
        <v>0</v>
      </c>
      <c r="B66" s="48">
        <f>totaal!D66</f>
        <v>0</v>
      </c>
      <c r="C66" s="48">
        <f>totaal!F66</f>
        <v>0</v>
      </c>
      <c r="D66" s="49">
        <f>totaal!G66</f>
        <v>0</v>
      </c>
      <c r="E66" s="50"/>
      <c r="F66" s="49">
        <f t="shared" si="18"/>
        <v>99999</v>
      </c>
      <c r="G66" s="51">
        <f t="shared" si="19"/>
        <v>0</v>
      </c>
      <c r="H66" s="52">
        <f t="shared" si="20"/>
        <v>0</v>
      </c>
      <c r="I66" s="51">
        <f t="shared" si="21"/>
        <v>0</v>
      </c>
      <c r="J66" s="49">
        <f t="shared" si="22"/>
        <v>0</v>
      </c>
      <c r="K66" s="26">
        <f t="shared" si="23"/>
        <v>0</v>
      </c>
    </row>
    <row r="67" spans="1:11" ht="12">
      <c r="A67" s="48">
        <f>totaal!A67</f>
        <v>0</v>
      </c>
      <c r="B67" s="48">
        <f>totaal!D67</f>
        <v>0</v>
      </c>
      <c r="C67" s="48">
        <f>totaal!F67</f>
        <v>0</v>
      </c>
      <c r="D67" s="49">
        <f>totaal!G67</f>
        <v>0</v>
      </c>
      <c r="E67" s="50"/>
      <c r="F67" s="49">
        <f t="shared" si="18"/>
        <v>99999</v>
      </c>
      <c r="G67" s="51">
        <f t="shared" si="19"/>
        <v>0</v>
      </c>
      <c r="H67" s="52">
        <f t="shared" si="20"/>
        <v>0</v>
      </c>
      <c r="I67" s="51">
        <f t="shared" si="21"/>
        <v>0</v>
      </c>
      <c r="J67" s="49">
        <f t="shared" si="22"/>
        <v>0</v>
      </c>
      <c r="K67" s="26">
        <f t="shared" si="23"/>
        <v>0</v>
      </c>
    </row>
    <row r="68" spans="1:11" ht="12">
      <c r="A68" s="48">
        <f>totaal!A68</f>
        <v>0</v>
      </c>
      <c r="B68" s="48">
        <f>totaal!D68</f>
        <v>0</v>
      </c>
      <c r="C68" s="48">
        <f>totaal!F68</f>
        <v>0</v>
      </c>
      <c r="D68" s="49">
        <f>totaal!G68</f>
        <v>0</v>
      </c>
      <c r="E68" s="50"/>
      <c r="F68" s="49">
        <f t="shared" si="18"/>
        <v>99999</v>
      </c>
      <c r="G68" s="51">
        <f t="shared" si="19"/>
        <v>0</v>
      </c>
      <c r="H68" s="52">
        <f t="shared" si="20"/>
        <v>0</v>
      </c>
      <c r="I68" s="51">
        <f t="shared" si="21"/>
        <v>0</v>
      </c>
      <c r="J68" s="49">
        <f t="shared" si="22"/>
        <v>0</v>
      </c>
      <c r="K68" s="26">
        <f t="shared" si="23"/>
        <v>0</v>
      </c>
    </row>
    <row r="69" spans="1:11" ht="12">
      <c r="A69" s="48">
        <f>totaal!A69</f>
        <v>0</v>
      </c>
      <c r="B69" s="48">
        <f>totaal!D69</f>
        <v>0</v>
      </c>
      <c r="C69" s="48">
        <f>totaal!F69</f>
        <v>0</v>
      </c>
      <c r="D69" s="49">
        <f>totaal!G69</f>
        <v>0</v>
      </c>
      <c r="E69" s="50"/>
      <c r="F69" s="49">
        <f t="shared" si="18"/>
        <v>99999</v>
      </c>
      <c r="G69" s="51">
        <f t="shared" si="19"/>
        <v>0</v>
      </c>
      <c r="H69" s="52">
        <f t="shared" si="20"/>
        <v>0</v>
      </c>
      <c r="I69" s="51">
        <f t="shared" si="21"/>
        <v>0</v>
      </c>
      <c r="J69" s="49">
        <f t="shared" si="22"/>
        <v>0</v>
      </c>
      <c r="K69" s="26">
        <f t="shared" si="23"/>
        <v>0</v>
      </c>
    </row>
    <row r="70" spans="1:11" ht="12">
      <c r="A70" s="48">
        <f>totaal!A70</f>
        <v>0</v>
      </c>
      <c r="B70" s="48">
        <f>totaal!D70</f>
        <v>0</v>
      </c>
      <c r="C70" s="48">
        <f>totaal!F70</f>
        <v>0</v>
      </c>
      <c r="D70" s="49">
        <f>totaal!G70</f>
        <v>0</v>
      </c>
      <c r="E70" s="50"/>
      <c r="F70" s="49">
        <f t="shared" si="18"/>
        <v>99999</v>
      </c>
      <c r="G70" s="51">
        <f t="shared" si="19"/>
        <v>0</v>
      </c>
      <c r="H70" s="52">
        <f t="shared" si="20"/>
        <v>0</v>
      </c>
      <c r="I70" s="51">
        <f t="shared" si="21"/>
        <v>0</v>
      </c>
      <c r="J70" s="49">
        <f t="shared" si="22"/>
        <v>0</v>
      </c>
      <c r="K70" s="26">
        <f t="shared" si="23"/>
        <v>0</v>
      </c>
    </row>
    <row r="71" spans="1:11" ht="12">
      <c r="A71" s="48">
        <f>totaal!A71</f>
        <v>0</v>
      </c>
      <c r="B71" s="48">
        <f>totaal!D71</f>
        <v>0</v>
      </c>
      <c r="C71" s="48">
        <f>totaal!F71</f>
        <v>0</v>
      </c>
      <c r="D71" s="49">
        <f>totaal!G71</f>
        <v>0</v>
      </c>
      <c r="E71" s="50"/>
      <c r="F71" s="49">
        <f t="shared" si="18"/>
        <v>99999</v>
      </c>
      <c r="G71" s="51">
        <f t="shared" si="19"/>
        <v>0</v>
      </c>
      <c r="H71" s="52">
        <f t="shared" si="20"/>
        <v>0</v>
      </c>
      <c r="I71" s="51">
        <f t="shared" si="21"/>
        <v>0</v>
      </c>
      <c r="J71" s="49">
        <f t="shared" si="22"/>
        <v>0</v>
      </c>
      <c r="K71" s="26">
        <f t="shared" si="23"/>
        <v>0</v>
      </c>
    </row>
    <row r="72" spans="1:11" ht="12">
      <c r="A72" s="48">
        <f>totaal!A72</f>
        <v>0</v>
      </c>
      <c r="B72" s="48">
        <f>totaal!D72</f>
        <v>0</v>
      </c>
      <c r="C72" s="48">
        <f>totaal!F72</f>
        <v>0</v>
      </c>
      <c r="D72" s="49">
        <f>totaal!G72</f>
        <v>0</v>
      </c>
      <c r="E72" s="50"/>
      <c r="F72" s="49">
        <f t="shared" si="18"/>
        <v>99999</v>
      </c>
      <c r="G72" s="51">
        <f t="shared" si="19"/>
        <v>0</v>
      </c>
      <c r="H72" s="52">
        <f t="shared" si="20"/>
        <v>0</v>
      </c>
      <c r="I72" s="51">
        <f t="shared" si="21"/>
        <v>0</v>
      </c>
      <c r="J72" s="49">
        <f t="shared" si="22"/>
        <v>0</v>
      </c>
      <c r="K72" s="26">
        <f t="shared" si="23"/>
        <v>0</v>
      </c>
    </row>
    <row r="73" spans="1:11" ht="12">
      <c r="A73" s="48">
        <f>totaal!A73</f>
        <v>0</v>
      </c>
      <c r="B73" s="48">
        <f>totaal!D73</f>
        <v>0</v>
      </c>
      <c r="C73" s="48">
        <f>totaal!F73</f>
        <v>0</v>
      </c>
      <c r="D73" s="49">
        <f>totaal!G73</f>
        <v>0</v>
      </c>
      <c r="E73" s="50"/>
      <c r="F73" s="49">
        <f t="shared" si="18"/>
        <v>99999</v>
      </c>
      <c r="G73" s="51">
        <f t="shared" si="19"/>
        <v>0</v>
      </c>
      <c r="H73" s="52">
        <f t="shared" si="20"/>
        <v>0</v>
      </c>
      <c r="I73" s="51">
        <f t="shared" si="21"/>
        <v>0</v>
      </c>
      <c r="J73" s="49">
        <f t="shared" si="22"/>
        <v>0</v>
      </c>
      <c r="K73" s="26">
        <f t="shared" si="23"/>
        <v>0</v>
      </c>
    </row>
    <row r="74" spans="1:11" ht="12">
      <c r="A74" s="48">
        <f>totaal!A74</f>
        <v>0</v>
      </c>
      <c r="B74" s="48">
        <f>totaal!D74</f>
        <v>0</v>
      </c>
      <c r="C74" s="48">
        <f>totaal!F74</f>
        <v>0</v>
      </c>
      <c r="D74" s="49">
        <f>totaal!G74</f>
        <v>0</v>
      </c>
      <c r="E74" s="50"/>
      <c r="F74" s="49">
        <f t="shared" si="18"/>
        <v>99999</v>
      </c>
      <c r="G74" s="51">
        <f t="shared" si="19"/>
        <v>0</v>
      </c>
      <c r="H74" s="52">
        <f t="shared" si="20"/>
        <v>0</v>
      </c>
      <c r="I74" s="51">
        <f t="shared" si="21"/>
        <v>0</v>
      </c>
      <c r="J74" s="49">
        <f t="shared" si="22"/>
        <v>0</v>
      </c>
      <c r="K74" s="26">
        <f t="shared" si="23"/>
        <v>0</v>
      </c>
    </row>
    <row r="75" spans="1:11" ht="12">
      <c r="A75" s="48">
        <f>totaal!A75</f>
        <v>0</v>
      </c>
      <c r="B75" s="48">
        <f>totaal!D75</f>
        <v>0</v>
      </c>
      <c r="C75" s="48">
        <f>totaal!F75</f>
        <v>0</v>
      </c>
      <c r="D75" s="49">
        <f>totaal!G75</f>
        <v>0</v>
      </c>
      <c r="E75" s="50"/>
      <c r="F75" s="49">
        <f t="shared" si="18"/>
        <v>99999</v>
      </c>
      <c r="G75" s="51">
        <f t="shared" si="19"/>
        <v>0</v>
      </c>
      <c r="H75" s="52">
        <f t="shared" si="20"/>
        <v>0</v>
      </c>
      <c r="I75" s="51">
        <f t="shared" si="21"/>
        <v>0</v>
      </c>
      <c r="J75" s="49">
        <f t="shared" si="22"/>
        <v>0</v>
      </c>
      <c r="K75" s="26">
        <f t="shared" si="23"/>
        <v>0</v>
      </c>
    </row>
    <row r="76" spans="1:11" ht="12">
      <c r="A76" s="48">
        <f>totaal!A76</f>
        <v>0</v>
      </c>
      <c r="B76" s="48">
        <f>totaal!D76</f>
        <v>0</v>
      </c>
      <c r="C76" s="48">
        <f>totaal!F76</f>
        <v>0</v>
      </c>
      <c r="D76" s="49">
        <f>totaal!G76</f>
        <v>0</v>
      </c>
      <c r="E76" s="50"/>
      <c r="F76" s="49">
        <f t="shared" si="18"/>
        <v>99999</v>
      </c>
      <c r="G76" s="51">
        <f t="shared" si="19"/>
        <v>0</v>
      </c>
      <c r="H76" s="52">
        <f t="shared" si="20"/>
        <v>0</v>
      </c>
      <c r="I76" s="51">
        <f t="shared" si="21"/>
        <v>0</v>
      </c>
      <c r="J76" s="49">
        <f t="shared" si="22"/>
        <v>0</v>
      </c>
      <c r="K76" s="26">
        <f t="shared" si="23"/>
        <v>0</v>
      </c>
    </row>
    <row r="77" spans="1:11" ht="12">
      <c r="A77" s="48">
        <f>totaal!A77</f>
        <v>0</v>
      </c>
      <c r="B77" s="48">
        <f>totaal!D77</f>
        <v>0</v>
      </c>
      <c r="C77" s="48">
        <f>totaal!F77</f>
        <v>0</v>
      </c>
      <c r="D77" s="49">
        <f>totaal!G77</f>
        <v>0</v>
      </c>
      <c r="E77" s="50"/>
      <c r="F77" s="49">
        <f t="shared" si="18"/>
        <v>99999</v>
      </c>
      <c r="G77" s="51">
        <f t="shared" si="19"/>
        <v>0</v>
      </c>
      <c r="H77" s="52">
        <f t="shared" si="20"/>
        <v>0</v>
      </c>
      <c r="I77" s="51">
        <f t="shared" si="21"/>
        <v>0</v>
      </c>
      <c r="J77" s="49">
        <f t="shared" si="22"/>
        <v>0</v>
      </c>
      <c r="K77" s="26">
        <f t="shared" si="23"/>
        <v>0</v>
      </c>
    </row>
    <row r="78" spans="1:11" ht="12">
      <c r="A78" s="48">
        <f>totaal!A78</f>
        <v>0</v>
      </c>
      <c r="B78" s="48">
        <f>totaal!D78</f>
        <v>0</v>
      </c>
      <c r="C78" s="48">
        <f>totaal!F78</f>
        <v>0</v>
      </c>
      <c r="D78" s="49">
        <f>totaal!G78</f>
        <v>0</v>
      </c>
      <c r="E78" s="50"/>
      <c r="F78" s="49">
        <f t="shared" si="18"/>
        <v>99999</v>
      </c>
      <c r="G78" s="51">
        <f t="shared" si="19"/>
        <v>0</v>
      </c>
      <c r="H78" s="52">
        <f t="shared" si="20"/>
        <v>0</v>
      </c>
      <c r="I78" s="51">
        <f t="shared" si="21"/>
        <v>0</v>
      </c>
      <c r="J78" s="49">
        <f t="shared" si="22"/>
        <v>0</v>
      </c>
      <c r="K78" s="26">
        <f t="shared" si="23"/>
        <v>0</v>
      </c>
    </row>
  </sheetData>
  <sheetProtection password="C41E" sheet="1" objects="1" scenarios="1"/>
  <printOptions/>
  <pageMargins left="1.4569444444444444" right="1.2597222222222222" top="0.5902777777777778" bottom="0.5118055555555556" header="0.3541666666666667" footer="0.27569444444444446"/>
  <pageSetup horizontalDpi="300" verticalDpi="300" orientation="landscape" paperSize="9"/>
  <headerFooter alignWithMargins="0">
    <oddHeader>&amp;C&amp;A</oddHeader>
    <oddFooter>&amp;CPage &amp;P</oddFooter>
  </headerFooter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showGridLines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1" sqref="B1"/>
    </sheetView>
  </sheetViews>
  <sheetFormatPr defaultColWidth="9.140625" defaultRowHeight="12.75"/>
  <cols>
    <col min="1" max="1" width="17.00390625" style="38" customWidth="1"/>
    <col min="2" max="2" width="17.28125" style="38" customWidth="1"/>
    <col min="3" max="3" width="14.00390625" style="38" customWidth="1"/>
    <col min="4" max="4" width="7.421875" style="35" customWidth="1"/>
    <col min="5" max="5" width="11.7109375" style="39" customWidth="1"/>
    <col min="6" max="6" width="11.7109375" style="34" hidden="1" customWidth="1"/>
    <col min="7" max="7" width="11.7109375" style="34" customWidth="1"/>
    <col min="8" max="8" width="11.7109375" style="34" hidden="1" customWidth="1"/>
    <col min="9" max="10" width="11.7109375" style="34" customWidth="1"/>
    <col min="11" max="11" width="11.7109375" style="36" customWidth="1"/>
    <col min="12" max="16384" width="9.00390625" style="34" customWidth="1"/>
  </cols>
  <sheetData>
    <row r="1" spans="1:11" s="4" customFormat="1" ht="12.75">
      <c r="A1" s="40" t="s">
        <v>0</v>
      </c>
      <c r="B1" s="41">
        <f>totaal!B1</f>
        <v>44836</v>
      </c>
      <c r="G1" s="9"/>
      <c r="H1" s="9"/>
      <c r="J1" s="9"/>
      <c r="K1" s="10"/>
    </row>
    <row r="2" spans="1:11" s="12" customFormat="1" ht="13.5" customHeight="1">
      <c r="A2" s="12">
        <f>totaal!A2</f>
        <v>0</v>
      </c>
      <c r="B2" s="12" t="s">
        <v>5</v>
      </c>
      <c r="C2" s="12">
        <f>totaal!F2</f>
        <v>0</v>
      </c>
      <c r="D2" s="12">
        <f>totaal!G2</f>
        <v>0</v>
      </c>
      <c r="E2" s="42" t="s">
        <v>48</v>
      </c>
      <c r="F2" s="17" t="s">
        <v>49</v>
      </c>
      <c r="G2" s="17" t="s">
        <v>49</v>
      </c>
      <c r="H2" s="17" t="s">
        <v>50</v>
      </c>
      <c r="I2" s="17" t="s">
        <v>50</v>
      </c>
      <c r="J2" s="17" t="s">
        <v>17</v>
      </c>
      <c r="K2" s="16" t="s">
        <v>51</v>
      </c>
    </row>
    <row r="3" spans="1:11" s="29" customFormat="1" ht="19.5" customHeight="1">
      <c r="A3" s="43">
        <f>totaal!A3</f>
        <v>0</v>
      </c>
      <c r="B3" s="43"/>
      <c r="C3" s="44">
        <f>COUNTIF(F4:F21,"&lt;99998")</f>
        <v>0</v>
      </c>
      <c r="D3" s="45" t="s">
        <v>52</v>
      </c>
      <c r="E3" s="46"/>
      <c r="F3" s="47">
        <f>(HOUR($E$3)*3600)+(MINUTE($E$3)*60)+SECOND($E$3)</f>
        <v>0</v>
      </c>
      <c r="G3" s="32"/>
      <c r="H3" s="32"/>
      <c r="I3" s="32"/>
      <c r="J3" s="32"/>
      <c r="K3" s="31"/>
    </row>
    <row r="4" spans="1:11" ht="12.75" customHeight="1">
      <c r="A4" s="48">
        <f>totaal!A4</f>
        <v>0</v>
      </c>
      <c r="B4" s="48">
        <f>totaal!E4</f>
        <v>0</v>
      </c>
      <c r="C4" s="48">
        <f>totaal!F4</f>
        <v>0</v>
      </c>
      <c r="D4" s="49">
        <f>totaal!G4</f>
        <v>111</v>
      </c>
      <c r="E4" s="50"/>
      <c r="F4" s="49">
        <f aca="true" t="shared" si="0" ref="F4:F21">IF(OR($F$3=0,ISBLANK(E4)),99999,IF(OR(E4="DNF",E4="dnf"),99997,IF(OR(E4="DNS",E4="dns"),99998,((HOUR(E4)*3600)+(MINUTE(E4)*60)+SECOND(E4))-F$3)))</f>
        <v>99999</v>
      </c>
      <c r="G4" s="51">
        <f aca="true" t="shared" si="1" ref="G4:G21">IF(F4&gt;99990,"",F4/3600/24)</f>
        <v>0</v>
      </c>
      <c r="H4" s="52">
        <f aca="true" t="shared" si="2" ref="H4:H21">IF(F4&gt;99990,"",(F4*100)/D4)</f>
        <v>0</v>
      </c>
      <c r="I4" s="51">
        <f aca="true" t="shared" si="3" ref="I4:I21">IF(F4&gt;99990,"",H4/3600/24)</f>
        <v>0</v>
      </c>
      <c r="J4" s="49">
        <f aca="true" t="shared" si="4" ref="J4:J21">IF(F4&lt;99997,RANK(H4,$H$4:$H$21,1),IF(F4=99998,2+$C$3,IF(F4=99997,1+$C$3,0)))</f>
        <v>0</v>
      </c>
      <c r="K4" s="26">
        <f aca="true" t="shared" si="5" ref="K4:K21">IF(F4=99999,"",CHOOSE(J4,0,3,5.7,8,10,11.7,13,14,15,16,17,18,19,20,21,22,23,24,25,26))</f>
        <v>0</v>
      </c>
    </row>
    <row r="5" spans="1:11" ht="12.75" customHeight="1">
      <c r="A5" s="48">
        <f>totaal!A5</f>
        <v>0</v>
      </c>
      <c r="B5" s="48">
        <f>totaal!E5</f>
        <v>0</v>
      </c>
      <c r="C5" s="48">
        <f>totaal!F5</f>
        <v>0</v>
      </c>
      <c r="D5" s="49">
        <f>totaal!G5</f>
        <v>111</v>
      </c>
      <c r="E5" s="50"/>
      <c r="F5" s="49">
        <f t="shared" si="0"/>
        <v>99999</v>
      </c>
      <c r="G5" s="51">
        <f t="shared" si="1"/>
        <v>0</v>
      </c>
      <c r="H5" s="52">
        <f t="shared" si="2"/>
        <v>0</v>
      </c>
      <c r="I5" s="51">
        <f t="shared" si="3"/>
        <v>0</v>
      </c>
      <c r="J5" s="49">
        <f t="shared" si="4"/>
        <v>0</v>
      </c>
      <c r="K5" s="26">
        <f t="shared" si="5"/>
        <v>0</v>
      </c>
    </row>
    <row r="6" spans="1:11" ht="12.75" customHeight="1">
      <c r="A6" s="48">
        <f>totaal!A6</f>
        <v>0</v>
      </c>
      <c r="B6" s="48">
        <f>totaal!E6</f>
        <v>0</v>
      </c>
      <c r="C6" s="48">
        <f>totaal!F6</f>
        <v>0</v>
      </c>
      <c r="D6" s="49">
        <f>totaal!G6</f>
        <v>111</v>
      </c>
      <c r="E6" s="50"/>
      <c r="F6" s="49">
        <f t="shared" si="0"/>
        <v>99999</v>
      </c>
      <c r="G6" s="51">
        <f t="shared" si="1"/>
        <v>0</v>
      </c>
      <c r="H6" s="52">
        <f t="shared" si="2"/>
        <v>0</v>
      </c>
      <c r="I6" s="51">
        <f t="shared" si="3"/>
        <v>0</v>
      </c>
      <c r="J6" s="49">
        <f t="shared" si="4"/>
        <v>0</v>
      </c>
      <c r="K6" s="26">
        <f t="shared" si="5"/>
        <v>0</v>
      </c>
    </row>
    <row r="7" spans="1:11" ht="12.75" customHeight="1">
      <c r="A7" s="48">
        <f>totaal!A7</f>
        <v>0</v>
      </c>
      <c r="B7" s="48">
        <f>totaal!E7</f>
        <v>0</v>
      </c>
      <c r="C7" s="48">
        <f>totaal!F7</f>
        <v>0</v>
      </c>
      <c r="D7" s="49">
        <f>totaal!G7</f>
        <v>107</v>
      </c>
      <c r="E7" s="50"/>
      <c r="F7" s="49">
        <f t="shared" si="0"/>
        <v>99999</v>
      </c>
      <c r="G7" s="51">
        <f t="shared" si="1"/>
        <v>0</v>
      </c>
      <c r="H7" s="52">
        <f t="shared" si="2"/>
        <v>0</v>
      </c>
      <c r="I7" s="51">
        <f t="shared" si="3"/>
        <v>0</v>
      </c>
      <c r="J7" s="49">
        <f t="shared" si="4"/>
        <v>0</v>
      </c>
      <c r="K7" s="26">
        <f t="shared" si="5"/>
        <v>0</v>
      </c>
    </row>
    <row r="8" spans="1:11" ht="12.75" customHeight="1">
      <c r="A8" s="48">
        <f>totaal!A8</f>
        <v>0</v>
      </c>
      <c r="B8" s="48">
        <f>totaal!E8</f>
        <v>0</v>
      </c>
      <c r="C8" s="48">
        <f>totaal!F8</f>
        <v>0</v>
      </c>
      <c r="D8" s="49">
        <f>totaal!G8</f>
        <v>111</v>
      </c>
      <c r="E8" s="50"/>
      <c r="F8" s="49">
        <f t="shared" si="0"/>
        <v>99999</v>
      </c>
      <c r="G8" s="51">
        <f t="shared" si="1"/>
        <v>0</v>
      </c>
      <c r="H8" s="52">
        <f t="shared" si="2"/>
        <v>0</v>
      </c>
      <c r="I8" s="51">
        <f t="shared" si="3"/>
        <v>0</v>
      </c>
      <c r="J8" s="49">
        <f t="shared" si="4"/>
        <v>0</v>
      </c>
      <c r="K8" s="26">
        <f t="shared" si="5"/>
        <v>0</v>
      </c>
    </row>
    <row r="9" spans="1:11" ht="12.75" customHeight="1">
      <c r="A9" s="48">
        <f>totaal!A9</f>
        <v>0</v>
      </c>
      <c r="B9" s="48">
        <f>totaal!E9</f>
        <v>0</v>
      </c>
      <c r="C9" s="48">
        <f>totaal!F9</f>
        <v>0</v>
      </c>
      <c r="D9" s="49">
        <f>totaal!G9</f>
        <v>111</v>
      </c>
      <c r="E9" s="50"/>
      <c r="F9" s="49">
        <f t="shared" si="0"/>
        <v>99999</v>
      </c>
      <c r="G9" s="51">
        <f t="shared" si="1"/>
        <v>0</v>
      </c>
      <c r="H9" s="52">
        <f t="shared" si="2"/>
        <v>0</v>
      </c>
      <c r="I9" s="51">
        <f t="shared" si="3"/>
        <v>0</v>
      </c>
      <c r="J9" s="49">
        <f t="shared" si="4"/>
        <v>0</v>
      </c>
      <c r="K9" s="26">
        <f t="shared" si="5"/>
        <v>0</v>
      </c>
    </row>
    <row r="10" spans="1:11" ht="12.75" customHeight="1">
      <c r="A10" s="48">
        <f>totaal!A10</f>
        <v>0</v>
      </c>
      <c r="B10" s="48">
        <f>totaal!E10</f>
        <v>0</v>
      </c>
      <c r="C10" s="48">
        <f>totaal!F10</f>
        <v>0</v>
      </c>
      <c r="D10" s="49">
        <f>totaal!G10</f>
        <v>111</v>
      </c>
      <c r="E10" s="50"/>
      <c r="F10" s="49">
        <f t="shared" si="0"/>
        <v>99999</v>
      </c>
      <c r="G10" s="51">
        <f t="shared" si="1"/>
        <v>0</v>
      </c>
      <c r="H10" s="52">
        <f t="shared" si="2"/>
        <v>0</v>
      </c>
      <c r="I10" s="51">
        <f t="shared" si="3"/>
        <v>0</v>
      </c>
      <c r="J10" s="49">
        <f t="shared" si="4"/>
        <v>0</v>
      </c>
      <c r="K10" s="26">
        <f t="shared" si="5"/>
        <v>0</v>
      </c>
    </row>
    <row r="11" spans="1:11" ht="12.75" customHeight="1">
      <c r="A11" s="48">
        <f>totaal!A11</f>
        <v>0</v>
      </c>
      <c r="B11" s="48">
        <f>totaal!E11</f>
        <v>0</v>
      </c>
      <c r="C11" s="48">
        <f>totaal!F11</f>
        <v>0</v>
      </c>
      <c r="D11" s="49">
        <f>totaal!G11</f>
        <v>116</v>
      </c>
      <c r="E11" s="50"/>
      <c r="F11" s="49">
        <f t="shared" si="0"/>
        <v>99999</v>
      </c>
      <c r="G11" s="51">
        <f t="shared" si="1"/>
        <v>0</v>
      </c>
      <c r="H11" s="52">
        <f t="shared" si="2"/>
        <v>0</v>
      </c>
      <c r="I11" s="51">
        <f t="shared" si="3"/>
        <v>0</v>
      </c>
      <c r="J11" s="49">
        <f t="shared" si="4"/>
        <v>0</v>
      </c>
      <c r="K11" s="26">
        <f t="shared" si="5"/>
        <v>0</v>
      </c>
    </row>
    <row r="12" spans="1:11" ht="12.75" customHeight="1">
      <c r="A12" s="48">
        <f>totaal!A12</f>
        <v>0</v>
      </c>
      <c r="B12" s="48">
        <f>totaal!E12</f>
        <v>0</v>
      </c>
      <c r="C12" s="48">
        <f>totaal!F12</f>
        <v>0</v>
      </c>
      <c r="D12" s="49">
        <f>totaal!G12</f>
        <v>0</v>
      </c>
      <c r="E12" s="50"/>
      <c r="F12" s="49">
        <f t="shared" si="0"/>
        <v>99999</v>
      </c>
      <c r="G12" s="51">
        <f t="shared" si="1"/>
        <v>0</v>
      </c>
      <c r="H12" s="52">
        <f t="shared" si="2"/>
        <v>0</v>
      </c>
      <c r="I12" s="51">
        <f t="shared" si="3"/>
        <v>0</v>
      </c>
      <c r="J12" s="49">
        <f t="shared" si="4"/>
        <v>0</v>
      </c>
      <c r="K12" s="26">
        <f t="shared" si="5"/>
        <v>0</v>
      </c>
    </row>
    <row r="13" spans="1:11" ht="12.75" customHeight="1">
      <c r="A13" s="48">
        <f>totaal!A13</f>
        <v>0</v>
      </c>
      <c r="B13" s="48">
        <f>totaal!E13</f>
        <v>0</v>
      </c>
      <c r="C13" s="48">
        <f>totaal!F13</f>
        <v>0</v>
      </c>
      <c r="D13" s="49">
        <f>totaal!G13</f>
        <v>111</v>
      </c>
      <c r="E13" s="50"/>
      <c r="F13" s="49">
        <f t="shared" si="0"/>
        <v>99999</v>
      </c>
      <c r="G13" s="51">
        <f t="shared" si="1"/>
        <v>0</v>
      </c>
      <c r="H13" s="52">
        <f t="shared" si="2"/>
        <v>0</v>
      </c>
      <c r="I13" s="51">
        <f t="shared" si="3"/>
        <v>0</v>
      </c>
      <c r="J13" s="49">
        <f t="shared" si="4"/>
        <v>0</v>
      </c>
      <c r="K13" s="26">
        <f t="shared" si="5"/>
        <v>0</v>
      </c>
    </row>
    <row r="14" spans="1:11" ht="12.75" customHeight="1">
      <c r="A14" s="48">
        <f>totaal!A14</f>
        <v>0</v>
      </c>
      <c r="B14" s="48">
        <f>totaal!E14</f>
        <v>0</v>
      </c>
      <c r="C14" s="48">
        <f>totaal!F14</f>
        <v>0</v>
      </c>
      <c r="D14" s="49">
        <f>totaal!G14</f>
        <v>107</v>
      </c>
      <c r="E14" s="50"/>
      <c r="F14" s="49">
        <f t="shared" si="0"/>
        <v>99999</v>
      </c>
      <c r="G14" s="51">
        <f t="shared" si="1"/>
        <v>0</v>
      </c>
      <c r="H14" s="52">
        <f t="shared" si="2"/>
        <v>0</v>
      </c>
      <c r="I14" s="51">
        <f t="shared" si="3"/>
        <v>0</v>
      </c>
      <c r="J14" s="49">
        <f t="shared" si="4"/>
        <v>0</v>
      </c>
      <c r="K14" s="26">
        <f t="shared" si="5"/>
        <v>0</v>
      </c>
    </row>
    <row r="15" spans="1:11" ht="12.75" customHeight="1">
      <c r="A15" s="48">
        <f>totaal!A15</f>
        <v>0</v>
      </c>
      <c r="B15" s="48">
        <f>totaal!E15</f>
        <v>0</v>
      </c>
      <c r="C15" s="48">
        <f>totaal!F15</f>
        <v>0</v>
      </c>
      <c r="D15" s="49">
        <f>totaal!G15</f>
        <v>0</v>
      </c>
      <c r="E15" s="50"/>
      <c r="F15" s="49">
        <f t="shared" si="0"/>
        <v>99999</v>
      </c>
      <c r="G15" s="51">
        <f t="shared" si="1"/>
        <v>0</v>
      </c>
      <c r="H15" s="52">
        <f t="shared" si="2"/>
        <v>0</v>
      </c>
      <c r="I15" s="51">
        <f t="shared" si="3"/>
        <v>0</v>
      </c>
      <c r="J15" s="49">
        <f t="shared" si="4"/>
        <v>0</v>
      </c>
      <c r="K15" s="26">
        <f t="shared" si="5"/>
        <v>0</v>
      </c>
    </row>
    <row r="16" spans="1:11" ht="12.75" customHeight="1">
      <c r="A16" s="48">
        <f>totaal!A16</f>
        <v>0</v>
      </c>
      <c r="B16" s="48">
        <f>totaal!E16</f>
        <v>0</v>
      </c>
      <c r="C16" s="48">
        <f>totaal!F16</f>
        <v>0</v>
      </c>
      <c r="D16" s="49">
        <f>totaal!G16</f>
        <v>0</v>
      </c>
      <c r="E16" s="50"/>
      <c r="F16" s="49">
        <f t="shared" si="0"/>
        <v>99999</v>
      </c>
      <c r="G16" s="51">
        <f t="shared" si="1"/>
        <v>0</v>
      </c>
      <c r="H16" s="52">
        <f t="shared" si="2"/>
        <v>0</v>
      </c>
      <c r="I16" s="51">
        <f t="shared" si="3"/>
        <v>0</v>
      </c>
      <c r="J16" s="49">
        <f t="shared" si="4"/>
        <v>0</v>
      </c>
      <c r="K16" s="26">
        <f t="shared" si="5"/>
        <v>0</v>
      </c>
    </row>
    <row r="17" spans="1:11" ht="12.75" customHeight="1">
      <c r="A17" s="48">
        <f>totaal!A17</f>
        <v>0</v>
      </c>
      <c r="B17" s="48">
        <f>totaal!E17</f>
        <v>0</v>
      </c>
      <c r="C17" s="48">
        <f>totaal!F17</f>
        <v>0</v>
      </c>
      <c r="D17" s="49">
        <f>totaal!G17</f>
        <v>0</v>
      </c>
      <c r="E17" s="50"/>
      <c r="F17" s="49">
        <f t="shared" si="0"/>
        <v>99999</v>
      </c>
      <c r="G17" s="51">
        <f t="shared" si="1"/>
        <v>0</v>
      </c>
      <c r="H17" s="52">
        <f t="shared" si="2"/>
        <v>0</v>
      </c>
      <c r="I17" s="51">
        <f t="shared" si="3"/>
        <v>0</v>
      </c>
      <c r="J17" s="49">
        <f t="shared" si="4"/>
        <v>0</v>
      </c>
      <c r="K17" s="26">
        <f t="shared" si="5"/>
        <v>0</v>
      </c>
    </row>
    <row r="18" spans="1:11" ht="12.75" customHeight="1">
      <c r="A18" s="48">
        <f>totaal!A18</f>
        <v>0</v>
      </c>
      <c r="B18" s="48">
        <f>totaal!E18</f>
        <v>0</v>
      </c>
      <c r="C18" s="48">
        <f>totaal!F18</f>
        <v>0</v>
      </c>
      <c r="D18" s="49">
        <f>totaal!G18</f>
        <v>0</v>
      </c>
      <c r="E18" s="50"/>
      <c r="F18" s="49">
        <f t="shared" si="0"/>
        <v>99999</v>
      </c>
      <c r="G18" s="51">
        <f t="shared" si="1"/>
        <v>0</v>
      </c>
      <c r="H18" s="52">
        <f t="shared" si="2"/>
        <v>0</v>
      </c>
      <c r="I18" s="51">
        <f t="shared" si="3"/>
        <v>0</v>
      </c>
      <c r="J18" s="49">
        <f t="shared" si="4"/>
        <v>0</v>
      </c>
      <c r="K18" s="26">
        <f t="shared" si="5"/>
        <v>0</v>
      </c>
    </row>
    <row r="19" spans="1:11" ht="12.75" customHeight="1">
      <c r="A19" s="48">
        <f>totaal!A19</f>
        <v>0</v>
      </c>
      <c r="B19" s="48">
        <f>totaal!E19</f>
        <v>0</v>
      </c>
      <c r="C19" s="48">
        <f>totaal!F19</f>
        <v>0</v>
      </c>
      <c r="D19" s="49">
        <f>totaal!G19</f>
        <v>0</v>
      </c>
      <c r="E19" s="50"/>
      <c r="F19" s="49">
        <f t="shared" si="0"/>
        <v>99999</v>
      </c>
      <c r="G19" s="51">
        <f t="shared" si="1"/>
        <v>0</v>
      </c>
      <c r="H19" s="52">
        <f t="shared" si="2"/>
        <v>0</v>
      </c>
      <c r="I19" s="51">
        <f t="shared" si="3"/>
        <v>0</v>
      </c>
      <c r="J19" s="49">
        <f t="shared" si="4"/>
        <v>0</v>
      </c>
      <c r="K19" s="26">
        <f t="shared" si="5"/>
        <v>0</v>
      </c>
    </row>
    <row r="20" spans="1:11" ht="12.75" customHeight="1">
      <c r="A20" s="48">
        <f>totaal!A20</f>
        <v>0</v>
      </c>
      <c r="B20" s="48">
        <f>totaal!E20</f>
        <v>0</v>
      </c>
      <c r="C20" s="48">
        <f>totaal!F20</f>
        <v>0</v>
      </c>
      <c r="D20" s="49">
        <f>totaal!G20</f>
        <v>0</v>
      </c>
      <c r="E20" s="50"/>
      <c r="F20" s="49">
        <f t="shared" si="0"/>
        <v>99999</v>
      </c>
      <c r="G20" s="51">
        <f t="shared" si="1"/>
        <v>0</v>
      </c>
      <c r="H20" s="52">
        <f t="shared" si="2"/>
        <v>0</v>
      </c>
      <c r="I20" s="51">
        <f t="shared" si="3"/>
        <v>0</v>
      </c>
      <c r="J20" s="49">
        <f t="shared" si="4"/>
        <v>0</v>
      </c>
      <c r="K20" s="26">
        <f t="shared" si="5"/>
        <v>0</v>
      </c>
    </row>
    <row r="21" spans="1:11" ht="12.75" customHeight="1">
      <c r="A21" s="48">
        <f>totaal!A21</f>
        <v>0</v>
      </c>
      <c r="B21" s="48">
        <f>totaal!E21</f>
        <v>0</v>
      </c>
      <c r="C21" s="48">
        <f>totaal!F21</f>
        <v>0</v>
      </c>
      <c r="D21" s="49">
        <f>totaal!G21</f>
        <v>0</v>
      </c>
      <c r="E21" s="50"/>
      <c r="F21" s="49">
        <f t="shared" si="0"/>
        <v>99999</v>
      </c>
      <c r="G21" s="51">
        <f t="shared" si="1"/>
        <v>0</v>
      </c>
      <c r="H21" s="52">
        <f t="shared" si="2"/>
        <v>0</v>
      </c>
      <c r="I21" s="51">
        <f t="shared" si="3"/>
        <v>0</v>
      </c>
      <c r="J21" s="49">
        <f t="shared" si="4"/>
        <v>0</v>
      </c>
      <c r="K21" s="26">
        <f t="shared" si="5"/>
        <v>0</v>
      </c>
    </row>
    <row r="22" spans="1:11" ht="19.5" customHeight="1">
      <c r="A22" s="43">
        <f>totaal!A22</f>
        <v>0</v>
      </c>
      <c r="B22" s="43"/>
      <c r="C22" s="44">
        <f>COUNTIF(F23:F40,"&lt;99998")</f>
        <v>0</v>
      </c>
      <c r="D22" s="45" t="s">
        <v>52</v>
      </c>
      <c r="E22" s="46"/>
      <c r="F22" s="47">
        <f>(HOUR($E$22)*3600)+(MINUTE($E$22)*60)+SECOND($E$22)</f>
        <v>0</v>
      </c>
      <c r="G22" s="53"/>
      <c r="H22" s="54"/>
      <c r="I22" s="53"/>
      <c r="J22" s="55"/>
      <c r="K22" s="56"/>
    </row>
    <row r="23" spans="1:11" ht="12.75" customHeight="1">
      <c r="A23" s="48">
        <f>totaal!A23</f>
        <v>0</v>
      </c>
      <c r="B23" s="48">
        <f>totaal!E23</f>
        <v>0</v>
      </c>
      <c r="C23" s="48">
        <f>totaal!F23</f>
        <v>0</v>
      </c>
      <c r="D23" s="49">
        <f>totaal!G23</f>
        <v>150</v>
      </c>
      <c r="E23" s="50"/>
      <c r="F23" s="49">
        <f aca="true" t="shared" si="6" ref="F23:F40">IF(OR($F$22=0,ISBLANK(E23)),99999,IF(OR(E23="DNF",E23="dnf"),99997,IF(OR(E23="DNS",E23="dns"),99998,((HOUR(E23)*3600)+(MINUTE(E23)*60)+SECOND(E23))-F$22)))</f>
        <v>99999</v>
      </c>
      <c r="G23" s="51">
        <f aca="true" t="shared" si="7" ref="G23:G40">IF(F23&gt;99990,"",F23/3600/24)</f>
        <v>0</v>
      </c>
      <c r="H23" s="52">
        <f aca="true" t="shared" si="8" ref="H23:H40">IF(F23&gt;99990,"",(F23*100)/D23)</f>
        <v>0</v>
      </c>
      <c r="I23" s="51">
        <f aca="true" t="shared" si="9" ref="I23:I40">IF(F23&gt;99990,"",H23/3600/24)</f>
        <v>0</v>
      </c>
      <c r="J23" s="49">
        <f aca="true" t="shared" si="10" ref="J23:J40">IF(F23&lt;99997,RANK(H23,$H$23:$H$40,1),IF(F23=99998,2+$C$22,IF(F23=99997,1+$C$22,0)))</f>
        <v>0</v>
      </c>
      <c r="K23" s="26">
        <f aca="true" t="shared" si="11" ref="K23:K40">IF(F23=99999,"",CHOOSE(J23,0,3,5.7,8,10,11.7,13,14,15,16,17,18,19,20,21,22,23,24,25,26))</f>
        <v>0</v>
      </c>
    </row>
    <row r="24" spans="1:11" ht="12.75" customHeight="1">
      <c r="A24" s="48">
        <f>totaal!A24</f>
        <v>0</v>
      </c>
      <c r="B24" s="48">
        <f>totaal!E24</f>
        <v>0</v>
      </c>
      <c r="C24" s="48">
        <f>totaal!F24</f>
        <v>0</v>
      </c>
      <c r="D24" s="49">
        <f>totaal!G24</f>
        <v>150</v>
      </c>
      <c r="E24" s="50"/>
      <c r="F24" s="49">
        <f t="shared" si="6"/>
        <v>99999</v>
      </c>
      <c r="G24" s="51">
        <f t="shared" si="7"/>
        <v>0</v>
      </c>
      <c r="H24" s="52">
        <f t="shared" si="8"/>
        <v>0</v>
      </c>
      <c r="I24" s="51">
        <f t="shared" si="9"/>
        <v>0</v>
      </c>
      <c r="J24" s="49">
        <f t="shared" si="10"/>
        <v>0</v>
      </c>
      <c r="K24" s="26">
        <f t="shared" si="11"/>
        <v>0</v>
      </c>
    </row>
    <row r="25" spans="1:11" ht="12.75" customHeight="1">
      <c r="A25" s="48">
        <f>totaal!A25</f>
        <v>0</v>
      </c>
      <c r="B25" s="48">
        <f>totaal!E25</f>
        <v>0</v>
      </c>
      <c r="C25" s="48">
        <f>totaal!F25</f>
        <v>0</v>
      </c>
      <c r="D25" s="49">
        <f>totaal!G25</f>
        <v>0</v>
      </c>
      <c r="E25" s="50"/>
      <c r="F25" s="49">
        <f t="shared" si="6"/>
        <v>99999</v>
      </c>
      <c r="G25" s="51">
        <f t="shared" si="7"/>
        <v>0</v>
      </c>
      <c r="H25" s="52">
        <f t="shared" si="8"/>
        <v>0</v>
      </c>
      <c r="I25" s="51">
        <f t="shared" si="9"/>
        <v>0</v>
      </c>
      <c r="J25" s="49">
        <f t="shared" si="10"/>
        <v>0</v>
      </c>
      <c r="K25" s="26">
        <f t="shared" si="11"/>
        <v>0</v>
      </c>
    </row>
    <row r="26" spans="1:11" ht="12.75" customHeight="1">
      <c r="A26" s="48">
        <f>totaal!A26</f>
        <v>0</v>
      </c>
      <c r="B26" s="48">
        <f>totaal!E26</f>
        <v>0</v>
      </c>
      <c r="C26" s="48">
        <f>totaal!F26</f>
        <v>0</v>
      </c>
      <c r="D26" s="49">
        <f>totaal!G26</f>
        <v>0</v>
      </c>
      <c r="E26" s="50"/>
      <c r="F26" s="49">
        <f t="shared" si="6"/>
        <v>99999</v>
      </c>
      <c r="G26" s="51">
        <f t="shared" si="7"/>
        <v>0</v>
      </c>
      <c r="H26" s="52">
        <f t="shared" si="8"/>
        <v>0</v>
      </c>
      <c r="I26" s="51">
        <f t="shared" si="9"/>
        <v>0</v>
      </c>
      <c r="J26" s="49">
        <f t="shared" si="10"/>
        <v>0</v>
      </c>
      <c r="K26" s="26">
        <f t="shared" si="11"/>
        <v>0</v>
      </c>
    </row>
    <row r="27" spans="1:11" ht="12.75" customHeight="1">
      <c r="A27" s="48">
        <f>totaal!A27</f>
        <v>0</v>
      </c>
      <c r="B27" s="48">
        <f>totaal!E27</f>
        <v>0</v>
      </c>
      <c r="C27" s="48">
        <f>totaal!F27</f>
        <v>0</v>
      </c>
      <c r="D27" s="49">
        <f>totaal!G27</f>
        <v>0</v>
      </c>
      <c r="E27" s="50"/>
      <c r="F27" s="49">
        <f t="shared" si="6"/>
        <v>99999</v>
      </c>
      <c r="G27" s="51">
        <f t="shared" si="7"/>
        <v>0</v>
      </c>
      <c r="H27" s="52">
        <f t="shared" si="8"/>
        <v>0</v>
      </c>
      <c r="I27" s="51">
        <f t="shared" si="9"/>
        <v>0</v>
      </c>
      <c r="J27" s="49">
        <f t="shared" si="10"/>
        <v>0</v>
      </c>
      <c r="K27" s="26">
        <f t="shared" si="11"/>
        <v>0</v>
      </c>
    </row>
    <row r="28" spans="1:11" ht="12.75" customHeight="1">
      <c r="A28" s="48">
        <f>totaal!A28</f>
        <v>0</v>
      </c>
      <c r="B28" s="48">
        <f>totaal!E28</f>
        <v>0</v>
      </c>
      <c r="C28" s="48">
        <f>totaal!F28</f>
        <v>0</v>
      </c>
      <c r="D28" s="49">
        <f>totaal!G28</f>
        <v>0</v>
      </c>
      <c r="E28" s="50"/>
      <c r="F28" s="49">
        <f t="shared" si="6"/>
        <v>99999</v>
      </c>
      <c r="G28" s="51">
        <f t="shared" si="7"/>
        <v>0</v>
      </c>
      <c r="H28" s="52">
        <f t="shared" si="8"/>
        <v>0</v>
      </c>
      <c r="I28" s="51">
        <f t="shared" si="9"/>
        <v>0</v>
      </c>
      <c r="J28" s="49">
        <f t="shared" si="10"/>
        <v>0</v>
      </c>
      <c r="K28" s="26">
        <f t="shared" si="11"/>
        <v>0</v>
      </c>
    </row>
    <row r="29" spans="1:11" ht="12.75" customHeight="1">
      <c r="A29" s="48">
        <f>totaal!A29</f>
        <v>0</v>
      </c>
      <c r="B29" s="48">
        <f>totaal!E29</f>
        <v>0</v>
      </c>
      <c r="C29" s="48">
        <f>totaal!F29</f>
        <v>0</v>
      </c>
      <c r="D29" s="49">
        <f>totaal!G29</f>
        <v>0</v>
      </c>
      <c r="E29" s="50"/>
      <c r="F29" s="49">
        <f t="shared" si="6"/>
        <v>99999</v>
      </c>
      <c r="G29" s="51">
        <f t="shared" si="7"/>
        <v>0</v>
      </c>
      <c r="H29" s="52">
        <f t="shared" si="8"/>
        <v>0</v>
      </c>
      <c r="I29" s="51">
        <f t="shared" si="9"/>
        <v>0</v>
      </c>
      <c r="J29" s="49">
        <f t="shared" si="10"/>
        <v>0</v>
      </c>
      <c r="K29" s="26">
        <f t="shared" si="11"/>
        <v>0</v>
      </c>
    </row>
    <row r="30" spans="1:11" ht="12.75" customHeight="1">
      <c r="A30" s="48">
        <f>totaal!A30</f>
        <v>0</v>
      </c>
      <c r="B30" s="48">
        <f>totaal!E30</f>
        <v>0</v>
      </c>
      <c r="C30" s="48">
        <f>totaal!F30</f>
        <v>0</v>
      </c>
      <c r="D30" s="49">
        <f>totaal!G30</f>
        <v>0</v>
      </c>
      <c r="E30" s="50"/>
      <c r="F30" s="49">
        <f t="shared" si="6"/>
        <v>99999</v>
      </c>
      <c r="G30" s="51">
        <f t="shared" si="7"/>
        <v>0</v>
      </c>
      <c r="H30" s="52">
        <f t="shared" si="8"/>
        <v>0</v>
      </c>
      <c r="I30" s="51">
        <f t="shared" si="9"/>
        <v>0</v>
      </c>
      <c r="J30" s="49">
        <f t="shared" si="10"/>
        <v>0</v>
      </c>
      <c r="K30" s="26">
        <f t="shared" si="11"/>
        <v>0</v>
      </c>
    </row>
    <row r="31" spans="1:11" ht="12.75" customHeight="1">
      <c r="A31" s="48">
        <f>totaal!A31</f>
        <v>0</v>
      </c>
      <c r="B31" s="48">
        <f>totaal!E31</f>
        <v>0</v>
      </c>
      <c r="C31" s="48">
        <f>totaal!F31</f>
        <v>0</v>
      </c>
      <c r="D31" s="49">
        <f>totaal!G31</f>
        <v>0</v>
      </c>
      <c r="E31" s="50"/>
      <c r="F31" s="49">
        <f t="shared" si="6"/>
        <v>99999</v>
      </c>
      <c r="G31" s="51">
        <f t="shared" si="7"/>
        <v>0</v>
      </c>
      <c r="H31" s="52">
        <f t="shared" si="8"/>
        <v>0</v>
      </c>
      <c r="I31" s="51">
        <f t="shared" si="9"/>
        <v>0</v>
      </c>
      <c r="J31" s="49">
        <f t="shared" si="10"/>
        <v>0</v>
      </c>
      <c r="K31" s="26">
        <f t="shared" si="11"/>
        <v>0</v>
      </c>
    </row>
    <row r="32" spans="1:11" ht="12.75" customHeight="1">
      <c r="A32" s="48">
        <f>totaal!A32</f>
        <v>0</v>
      </c>
      <c r="B32" s="48">
        <f>totaal!E32</f>
        <v>0</v>
      </c>
      <c r="C32" s="48">
        <f>totaal!F32</f>
        <v>0</v>
      </c>
      <c r="D32" s="49">
        <f>totaal!G32</f>
        <v>0</v>
      </c>
      <c r="E32" s="50"/>
      <c r="F32" s="49">
        <f t="shared" si="6"/>
        <v>99999</v>
      </c>
      <c r="G32" s="51">
        <f t="shared" si="7"/>
        <v>0</v>
      </c>
      <c r="H32" s="52">
        <f t="shared" si="8"/>
        <v>0</v>
      </c>
      <c r="I32" s="51">
        <f t="shared" si="9"/>
        <v>0</v>
      </c>
      <c r="J32" s="49">
        <f t="shared" si="10"/>
        <v>0</v>
      </c>
      <c r="K32" s="26">
        <f t="shared" si="11"/>
        <v>0</v>
      </c>
    </row>
    <row r="33" spans="1:11" ht="12.75" customHeight="1">
      <c r="A33" s="48">
        <f>totaal!A33</f>
        <v>0</v>
      </c>
      <c r="B33" s="48">
        <f>totaal!E33</f>
        <v>0</v>
      </c>
      <c r="C33" s="48">
        <f>totaal!F33</f>
        <v>0</v>
      </c>
      <c r="D33" s="49">
        <f>totaal!G33</f>
        <v>0</v>
      </c>
      <c r="E33" s="50"/>
      <c r="F33" s="49">
        <f t="shared" si="6"/>
        <v>99999</v>
      </c>
      <c r="G33" s="51">
        <f t="shared" si="7"/>
        <v>0</v>
      </c>
      <c r="H33" s="52">
        <f t="shared" si="8"/>
        <v>0</v>
      </c>
      <c r="I33" s="51">
        <f t="shared" si="9"/>
        <v>0</v>
      </c>
      <c r="J33" s="49">
        <f t="shared" si="10"/>
        <v>0</v>
      </c>
      <c r="K33" s="26">
        <f t="shared" si="11"/>
        <v>0</v>
      </c>
    </row>
    <row r="34" spans="1:11" ht="12.75" customHeight="1">
      <c r="A34" s="48">
        <f>totaal!A34</f>
        <v>0</v>
      </c>
      <c r="B34" s="48">
        <f>totaal!E34</f>
        <v>0</v>
      </c>
      <c r="C34" s="48">
        <f>totaal!F34</f>
        <v>0</v>
      </c>
      <c r="D34" s="49">
        <f>totaal!G34</f>
        <v>0</v>
      </c>
      <c r="E34" s="50"/>
      <c r="F34" s="49">
        <f t="shared" si="6"/>
        <v>99999</v>
      </c>
      <c r="G34" s="51">
        <f t="shared" si="7"/>
        <v>0</v>
      </c>
      <c r="H34" s="52">
        <f t="shared" si="8"/>
        <v>0</v>
      </c>
      <c r="I34" s="51">
        <f t="shared" si="9"/>
        <v>0</v>
      </c>
      <c r="J34" s="49">
        <f t="shared" si="10"/>
        <v>0</v>
      </c>
      <c r="K34" s="26">
        <f t="shared" si="11"/>
        <v>0</v>
      </c>
    </row>
    <row r="35" spans="1:11" ht="12.75" customHeight="1">
      <c r="A35" s="48">
        <f>totaal!A35</f>
        <v>0</v>
      </c>
      <c r="B35" s="48">
        <f>totaal!E35</f>
        <v>0</v>
      </c>
      <c r="C35" s="48">
        <f>totaal!F35</f>
        <v>0</v>
      </c>
      <c r="D35" s="49">
        <f>totaal!G35</f>
        <v>0</v>
      </c>
      <c r="E35" s="50"/>
      <c r="F35" s="49">
        <f t="shared" si="6"/>
        <v>99999</v>
      </c>
      <c r="G35" s="51">
        <f t="shared" si="7"/>
        <v>0</v>
      </c>
      <c r="H35" s="52">
        <f t="shared" si="8"/>
        <v>0</v>
      </c>
      <c r="I35" s="51">
        <f t="shared" si="9"/>
        <v>0</v>
      </c>
      <c r="J35" s="49">
        <f t="shared" si="10"/>
        <v>0</v>
      </c>
      <c r="K35" s="26">
        <f t="shared" si="11"/>
        <v>0</v>
      </c>
    </row>
    <row r="36" spans="1:11" ht="12.75" customHeight="1">
      <c r="A36" s="48">
        <f>totaal!A36</f>
        <v>0</v>
      </c>
      <c r="B36" s="48">
        <f>totaal!E36</f>
        <v>0</v>
      </c>
      <c r="C36" s="48">
        <f>totaal!F36</f>
        <v>0</v>
      </c>
      <c r="D36" s="49">
        <f>totaal!G36</f>
        <v>0</v>
      </c>
      <c r="E36" s="50"/>
      <c r="F36" s="49">
        <f t="shared" si="6"/>
        <v>99999</v>
      </c>
      <c r="G36" s="51">
        <f t="shared" si="7"/>
        <v>0</v>
      </c>
      <c r="H36" s="52">
        <f t="shared" si="8"/>
        <v>0</v>
      </c>
      <c r="I36" s="51">
        <f t="shared" si="9"/>
        <v>0</v>
      </c>
      <c r="J36" s="49">
        <f t="shared" si="10"/>
        <v>0</v>
      </c>
      <c r="K36" s="26">
        <f t="shared" si="11"/>
        <v>0</v>
      </c>
    </row>
    <row r="37" spans="1:11" ht="12.75" customHeight="1">
      <c r="A37" s="48">
        <f>totaal!A37</f>
        <v>0</v>
      </c>
      <c r="B37" s="48">
        <f>totaal!E37</f>
        <v>0</v>
      </c>
      <c r="C37" s="48">
        <f>totaal!F37</f>
        <v>0</v>
      </c>
      <c r="D37" s="49">
        <f>totaal!G37</f>
        <v>0</v>
      </c>
      <c r="E37" s="50"/>
      <c r="F37" s="49">
        <f t="shared" si="6"/>
        <v>99999</v>
      </c>
      <c r="G37" s="51">
        <f t="shared" si="7"/>
        <v>0</v>
      </c>
      <c r="H37" s="52">
        <f t="shared" si="8"/>
        <v>0</v>
      </c>
      <c r="I37" s="51">
        <f t="shared" si="9"/>
        <v>0</v>
      </c>
      <c r="J37" s="49">
        <f t="shared" si="10"/>
        <v>0</v>
      </c>
      <c r="K37" s="26">
        <f t="shared" si="11"/>
        <v>0</v>
      </c>
    </row>
    <row r="38" spans="1:11" ht="12.75" customHeight="1">
      <c r="A38" s="48">
        <f>totaal!A38</f>
        <v>0</v>
      </c>
      <c r="B38" s="48">
        <f>totaal!E38</f>
        <v>0</v>
      </c>
      <c r="C38" s="48">
        <f>totaal!F38</f>
        <v>0</v>
      </c>
      <c r="D38" s="49">
        <f>totaal!G38</f>
        <v>0</v>
      </c>
      <c r="E38" s="50"/>
      <c r="F38" s="49">
        <f t="shared" si="6"/>
        <v>99999</v>
      </c>
      <c r="G38" s="51">
        <f t="shared" si="7"/>
        <v>0</v>
      </c>
      <c r="H38" s="52">
        <f t="shared" si="8"/>
        <v>0</v>
      </c>
      <c r="I38" s="51">
        <f t="shared" si="9"/>
        <v>0</v>
      </c>
      <c r="J38" s="49">
        <f t="shared" si="10"/>
        <v>0</v>
      </c>
      <c r="K38" s="26">
        <f t="shared" si="11"/>
        <v>0</v>
      </c>
    </row>
    <row r="39" spans="1:11" ht="12.75" customHeight="1">
      <c r="A39" s="48">
        <f>totaal!A39</f>
        <v>0</v>
      </c>
      <c r="B39" s="48">
        <f>totaal!E39</f>
        <v>0</v>
      </c>
      <c r="C39" s="48">
        <f>totaal!F39</f>
        <v>0</v>
      </c>
      <c r="D39" s="49">
        <f>totaal!G39</f>
        <v>0</v>
      </c>
      <c r="E39" s="50"/>
      <c r="F39" s="49">
        <f t="shared" si="6"/>
        <v>99999</v>
      </c>
      <c r="G39" s="51">
        <f t="shared" si="7"/>
        <v>0</v>
      </c>
      <c r="H39" s="52">
        <f t="shared" si="8"/>
        <v>0</v>
      </c>
      <c r="I39" s="51">
        <f t="shared" si="9"/>
        <v>0</v>
      </c>
      <c r="J39" s="49">
        <f t="shared" si="10"/>
        <v>0</v>
      </c>
      <c r="K39" s="26">
        <f t="shared" si="11"/>
        <v>0</v>
      </c>
    </row>
    <row r="40" spans="1:11" ht="12.75" customHeight="1">
      <c r="A40" s="48">
        <f>totaal!A40</f>
        <v>0</v>
      </c>
      <c r="B40" s="48">
        <f>totaal!E40</f>
        <v>0</v>
      </c>
      <c r="C40" s="48">
        <f>totaal!F40</f>
        <v>0</v>
      </c>
      <c r="D40" s="49">
        <f>totaal!G40</f>
        <v>0</v>
      </c>
      <c r="E40" s="50"/>
      <c r="F40" s="49">
        <f t="shared" si="6"/>
        <v>99999</v>
      </c>
      <c r="G40" s="51">
        <f t="shared" si="7"/>
        <v>0</v>
      </c>
      <c r="H40" s="52">
        <f t="shared" si="8"/>
        <v>0</v>
      </c>
      <c r="I40" s="51">
        <f t="shared" si="9"/>
        <v>0</v>
      </c>
      <c r="J40" s="49">
        <f t="shared" si="10"/>
        <v>0</v>
      </c>
      <c r="K40" s="26">
        <f t="shared" si="11"/>
        <v>0</v>
      </c>
    </row>
    <row r="41" spans="1:11" ht="19.5" customHeight="1">
      <c r="A41" s="43">
        <f>totaal!A41</f>
        <v>0</v>
      </c>
      <c r="B41" s="43"/>
      <c r="C41" s="44">
        <f>COUNTIF(F42:F59,"&lt;99998")</f>
        <v>0</v>
      </c>
      <c r="D41" s="45" t="s">
        <v>52</v>
      </c>
      <c r="E41" s="46"/>
      <c r="F41" s="47">
        <f>(HOUR($E$41)*3600)+(MINUTE($E$41)*60)+SECOND($E$41)</f>
        <v>0</v>
      </c>
      <c r="G41" s="53"/>
      <c r="H41" s="54"/>
      <c r="I41" s="53"/>
      <c r="J41" s="55"/>
      <c r="K41" s="56"/>
    </row>
    <row r="42" spans="1:11" ht="12">
      <c r="A42" s="48">
        <f>totaal!A42</f>
        <v>0</v>
      </c>
      <c r="B42" s="48">
        <f>totaal!E42</f>
        <v>0</v>
      </c>
      <c r="C42" s="48">
        <f>totaal!F42</f>
        <v>0</v>
      </c>
      <c r="D42" s="49">
        <f>totaal!G42</f>
        <v>0</v>
      </c>
      <c r="E42" s="50"/>
      <c r="F42" s="49">
        <f aca="true" t="shared" si="12" ref="F42:F59">IF(OR($F$41=0,ISBLANK(E42)),99999,IF(OR(E42="DNF",E42="dnf"),99997,IF(OR(E42="DNS",E42="dns"),99998,((HOUR(E42)*3600)+(MINUTE(E42)*60)+SECOND(E42))-F$41)))</f>
        <v>99999</v>
      </c>
      <c r="G42" s="51">
        <f aca="true" t="shared" si="13" ref="G42:G59">IF(F42&gt;99990,"",F42/3600/24)</f>
        <v>0</v>
      </c>
      <c r="H42" s="52">
        <f aca="true" t="shared" si="14" ref="H42:H59">IF(F42&gt;99990,"",(F42*100)/D42)</f>
        <v>0</v>
      </c>
      <c r="I42" s="51">
        <f aca="true" t="shared" si="15" ref="I42:I59">IF(F42&gt;99990,"",H42/3600/24)</f>
        <v>0</v>
      </c>
      <c r="J42" s="49">
        <f aca="true" t="shared" si="16" ref="J42:J59">IF(F42&lt;99997,RANK(H42,$H$42:$H$59,1),IF(F42=99998,2+$C$41,IF(F42=99997,1+$C$41,0)))</f>
        <v>0</v>
      </c>
      <c r="K42" s="26">
        <f aca="true" t="shared" si="17" ref="K42:K59">IF(F42=99999,"",CHOOSE(J42,0,3,5.7,8,10,11.7,13,14,15,16,17,18,19,20,21,22,23,24,25,26))</f>
        <v>0</v>
      </c>
    </row>
    <row r="43" spans="1:11" ht="12">
      <c r="A43" s="48">
        <f>totaal!A43</f>
        <v>0</v>
      </c>
      <c r="B43" s="48">
        <f>totaal!E43</f>
        <v>0</v>
      </c>
      <c r="C43" s="48">
        <f>totaal!F43</f>
        <v>0</v>
      </c>
      <c r="D43" s="49">
        <f>totaal!G43</f>
        <v>0</v>
      </c>
      <c r="E43" s="50"/>
      <c r="F43" s="49">
        <f t="shared" si="12"/>
        <v>99999</v>
      </c>
      <c r="G43" s="51">
        <f t="shared" si="13"/>
        <v>0</v>
      </c>
      <c r="H43" s="52">
        <f t="shared" si="14"/>
        <v>0</v>
      </c>
      <c r="I43" s="51">
        <f t="shared" si="15"/>
        <v>0</v>
      </c>
      <c r="J43" s="49">
        <f t="shared" si="16"/>
        <v>0</v>
      </c>
      <c r="K43" s="26">
        <f t="shared" si="17"/>
        <v>0</v>
      </c>
    </row>
    <row r="44" spans="1:11" ht="12">
      <c r="A44" s="48">
        <f>totaal!A44</f>
        <v>0</v>
      </c>
      <c r="B44" s="48">
        <f>totaal!E44</f>
        <v>0</v>
      </c>
      <c r="C44" s="48">
        <f>totaal!F44</f>
        <v>0</v>
      </c>
      <c r="D44" s="49">
        <f>totaal!G44</f>
        <v>0</v>
      </c>
      <c r="E44" s="50"/>
      <c r="F44" s="49">
        <f t="shared" si="12"/>
        <v>99999</v>
      </c>
      <c r="G44" s="51">
        <f t="shared" si="13"/>
        <v>0</v>
      </c>
      <c r="H44" s="52">
        <f t="shared" si="14"/>
        <v>0</v>
      </c>
      <c r="I44" s="51">
        <f t="shared" si="15"/>
        <v>0</v>
      </c>
      <c r="J44" s="49">
        <f t="shared" si="16"/>
        <v>0</v>
      </c>
      <c r="K44" s="26">
        <f t="shared" si="17"/>
        <v>0</v>
      </c>
    </row>
    <row r="45" spans="1:11" ht="12">
      <c r="A45" s="48">
        <f>totaal!A45</f>
        <v>0</v>
      </c>
      <c r="B45" s="48">
        <f>totaal!E45</f>
        <v>0</v>
      </c>
      <c r="C45" s="48">
        <f>totaal!F45</f>
        <v>0</v>
      </c>
      <c r="D45" s="49">
        <f>totaal!G45</f>
        <v>0</v>
      </c>
      <c r="E45" s="50"/>
      <c r="F45" s="49">
        <f t="shared" si="12"/>
        <v>99999</v>
      </c>
      <c r="G45" s="51">
        <f t="shared" si="13"/>
        <v>0</v>
      </c>
      <c r="H45" s="52">
        <f t="shared" si="14"/>
        <v>0</v>
      </c>
      <c r="I45" s="51">
        <f t="shared" si="15"/>
        <v>0</v>
      </c>
      <c r="J45" s="49">
        <f t="shared" si="16"/>
        <v>0</v>
      </c>
      <c r="K45" s="26">
        <f t="shared" si="17"/>
        <v>0</v>
      </c>
    </row>
    <row r="46" spans="1:11" ht="12">
      <c r="A46" s="48">
        <f>totaal!A46</f>
        <v>0</v>
      </c>
      <c r="B46" s="48">
        <f>totaal!E46</f>
        <v>0</v>
      </c>
      <c r="C46" s="48">
        <f>totaal!F46</f>
        <v>0</v>
      </c>
      <c r="D46" s="49">
        <f>totaal!G46</f>
        <v>0</v>
      </c>
      <c r="E46" s="50"/>
      <c r="F46" s="49">
        <f t="shared" si="12"/>
        <v>99999</v>
      </c>
      <c r="G46" s="51">
        <f t="shared" si="13"/>
        <v>0</v>
      </c>
      <c r="H46" s="52">
        <f t="shared" si="14"/>
        <v>0</v>
      </c>
      <c r="I46" s="51">
        <f t="shared" si="15"/>
        <v>0</v>
      </c>
      <c r="J46" s="49">
        <f t="shared" si="16"/>
        <v>0</v>
      </c>
      <c r="K46" s="26">
        <f t="shared" si="17"/>
        <v>0</v>
      </c>
    </row>
    <row r="47" spans="1:11" ht="12">
      <c r="A47" s="48">
        <f>totaal!A47</f>
        <v>0</v>
      </c>
      <c r="B47" s="48">
        <f>totaal!E47</f>
        <v>0</v>
      </c>
      <c r="C47" s="48">
        <f>totaal!F47</f>
        <v>0</v>
      </c>
      <c r="D47" s="49">
        <f>totaal!G47</f>
        <v>0</v>
      </c>
      <c r="E47" s="50"/>
      <c r="F47" s="49">
        <f t="shared" si="12"/>
        <v>99999</v>
      </c>
      <c r="G47" s="51">
        <f t="shared" si="13"/>
        <v>0</v>
      </c>
      <c r="H47" s="52">
        <f t="shared" si="14"/>
        <v>0</v>
      </c>
      <c r="I47" s="51">
        <f t="shared" si="15"/>
        <v>0</v>
      </c>
      <c r="J47" s="49">
        <f t="shared" si="16"/>
        <v>0</v>
      </c>
      <c r="K47" s="26">
        <f t="shared" si="17"/>
        <v>0</v>
      </c>
    </row>
    <row r="48" spans="1:11" ht="12">
      <c r="A48" s="48">
        <f>totaal!A48</f>
        <v>0</v>
      </c>
      <c r="B48" s="48">
        <f>totaal!E48</f>
        <v>0</v>
      </c>
      <c r="C48" s="48">
        <f>totaal!F48</f>
        <v>0</v>
      </c>
      <c r="D48" s="49">
        <f>totaal!G48</f>
        <v>0</v>
      </c>
      <c r="E48" s="50"/>
      <c r="F48" s="49">
        <f t="shared" si="12"/>
        <v>99999</v>
      </c>
      <c r="G48" s="51">
        <f t="shared" si="13"/>
        <v>0</v>
      </c>
      <c r="H48" s="52">
        <f t="shared" si="14"/>
        <v>0</v>
      </c>
      <c r="I48" s="51">
        <f t="shared" si="15"/>
        <v>0</v>
      </c>
      <c r="J48" s="49">
        <f t="shared" si="16"/>
        <v>0</v>
      </c>
      <c r="K48" s="26">
        <f t="shared" si="17"/>
        <v>0</v>
      </c>
    </row>
    <row r="49" spans="1:11" ht="12">
      <c r="A49" s="48">
        <f>totaal!A49</f>
        <v>0</v>
      </c>
      <c r="B49" s="48">
        <f>totaal!E49</f>
        <v>0</v>
      </c>
      <c r="C49" s="48">
        <f>totaal!F49</f>
        <v>0</v>
      </c>
      <c r="D49" s="49">
        <f>totaal!G49</f>
        <v>0</v>
      </c>
      <c r="E49" s="50"/>
      <c r="F49" s="49">
        <f t="shared" si="12"/>
        <v>99999</v>
      </c>
      <c r="G49" s="51">
        <f t="shared" si="13"/>
        <v>0</v>
      </c>
      <c r="H49" s="52">
        <f t="shared" si="14"/>
        <v>0</v>
      </c>
      <c r="I49" s="51">
        <f t="shared" si="15"/>
        <v>0</v>
      </c>
      <c r="J49" s="49">
        <f t="shared" si="16"/>
        <v>0</v>
      </c>
      <c r="K49" s="26">
        <f t="shared" si="17"/>
        <v>0</v>
      </c>
    </row>
    <row r="50" spans="1:11" ht="12">
      <c r="A50" s="48">
        <f>totaal!A50</f>
        <v>0</v>
      </c>
      <c r="B50" s="48">
        <f>totaal!E50</f>
        <v>0</v>
      </c>
      <c r="C50" s="48">
        <f>totaal!F50</f>
        <v>0</v>
      </c>
      <c r="D50" s="49">
        <f>totaal!G50</f>
        <v>0</v>
      </c>
      <c r="E50" s="50"/>
      <c r="F50" s="49">
        <f t="shared" si="12"/>
        <v>99999</v>
      </c>
      <c r="G50" s="51">
        <f t="shared" si="13"/>
        <v>0</v>
      </c>
      <c r="H50" s="52">
        <f t="shared" si="14"/>
        <v>0</v>
      </c>
      <c r="I50" s="51">
        <f t="shared" si="15"/>
        <v>0</v>
      </c>
      <c r="J50" s="49">
        <f t="shared" si="16"/>
        <v>0</v>
      </c>
      <c r="K50" s="26">
        <f t="shared" si="17"/>
        <v>0</v>
      </c>
    </row>
    <row r="51" spans="1:11" ht="12">
      <c r="A51" s="48">
        <f>totaal!A51</f>
        <v>0</v>
      </c>
      <c r="B51" s="48">
        <f>totaal!E51</f>
        <v>0</v>
      </c>
      <c r="C51" s="48">
        <f>totaal!F51</f>
        <v>0</v>
      </c>
      <c r="D51" s="49">
        <f>totaal!G51</f>
        <v>0</v>
      </c>
      <c r="E51" s="50"/>
      <c r="F51" s="49">
        <f t="shared" si="12"/>
        <v>99999</v>
      </c>
      <c r="G51" s="51">
        <f t="shared" si="13"/>
        <v>0</v>
      </c>
      <c r="H51" s="52">
        <f t="shared" si="14"/>
        <v>0</v>
      </c>
      <c r="I51" s="51">
        <f t="shared" si="15"/>
        <v>0</v>
      </c>
      <c r="J51" s="49">
        <f t="shared" si="16"/>
        <v>0</v>
      </c>
      <c r="K51" s="26">
        <f t="shared" si="17"/>
        <v>0</v>
      </c>
    </row>
    <row r="52" spans="1:11" ht="12">
      <c r="A52" s="48">
        <f>totaal!A52</f>
        <v>0</v>
      </c>
      <c r="B52" s="48">
        <f>totaal!E52</f>
        <v>0</v>
      </c>
      <c r="C52" s="48">
        <f>totaal!F52</f>
        <v>0</v>
      </c>
      <c r="D52" s="49">
        <f>totaal!G52</f>
        <v>0</v>
      </c>
      <c r="E52" s="50"/>
      <c r="F52" s="49">
        <f t="shared" si="12"/>
        <v>99999</v>
      </c>
      <c r="G52" s="51">
        <f t="shared" si="13"/>
        <v>0</v>
      </c>
      <c r="H52" s="52">
        <f t="shared" si="14"/>
        <v>0</v>
      </c>
      <c r="I52" s="51">
        <f t="shared" si="15"/>
        <v>0</v>
      </c>
      <c r="J52" s="49">
        <f t="shared" si="16"/>
        <v>0</v>
      </c>
      <c r="K52" s="26">
        <f t="shared" si="17"/>
        <v>0</v>
      </c>
    </row>
    <row r="53" spans="1:11" ht="12">
      <c r="A53" s="48">
        <f>totaal!A53</f>
        <v>0</v>
      </c>
      <c r="B53" s="48">
        <f>totaal!E53</f>
        <v>0</v>
      </c>
      <c r="C53" s="48">
        <f>totaal!F53</f>
        <v>0</v>
      </c>
      <c r="D53" s="49">
        <f>totaal!G53</f>
        <v>0</v>
      </c>
      <c r="E53" s="50"/>
      <c r="F53" s="49">
        <f t="shared" si="12"/>
        <v>99999</v>
      </c>
      <c r="G53" s="51">
        <f t="shared" si="13"/>
        <v>0</v>
      </c>
      <c r="H53" s="52">
        <f t="shared" si="14"/>
        <v>0</v>
      </c>
      <c r="I53" s="51">
        <f t="shared" si="15"/>
        <v>0</v>
      </c>
      <c r="J53" s="49">
        <f t="shared" si="16"/>
        <v>0</v>
      </c>
      <c r="K53" s="26">
        <f t="shared" si="17"/>
        <v>0</v>
      </c>
    </row>
    <row r="54" spans="1:11" ht="12">
      <c r="A54" s="48">
        <f>totaal!A54</f>
        <v>0</v>
      </c>
      <c r="B54" s="48">
        <f>totaal!E54</f>
        <v>0</v>
      </c>
      <c r="C54" s="48">
        <f>totaal!F54</f>
        <v>0</v>
      </c>
      <c r="D54" s="49">
        <f>totaal!G54</f>
        <v>0</v>
      </c>
      <c r="E54" s="50"/>
      <c r="F54" s="49">
        <f t="shared" si="12"/>
        <v>99999</v>
      </c>
      <c r="G54" s="51">
        <f t="shared" si="13"/>
        <v>0</v>
      </c>
      <c r="H54" s="52">
        <f t="shared" si="14"/>
        <v>0</v>
      </c>
      <c r="I54" s="51">
        <f t="shared" si="15"/>
        <v>0</v>
      </c>
      <c r="J54" s="49">
        <f t="shared" si="16"/>
        <v>0</v>
      </c>
      <c r="K54" s="26">
        <f t="shared" si="17"/>
        <v>0</v>
      </c>
    </row>
    <row r="55" spans="1:11" ht="12">
      <c r="A55" s="48">
        <f>totaal!A55</f>
        <v>0</v>
      </c>
      <c r="B55" s="48">
        <f>totaal!E55</f>
        <v>0</v>
      </c>
      <c r="C55" s="48">
        <f>totaal!F55</f>
        <v>0</v>
      </c>
      <c r="D55" s="49">
        <f>totaal!G55</f>
        <v>0</v>
      </c>
      <c r="E55" s="50"/>
      <c r="F55" s="49">
        <f t="shared" si="12"/>
        <v>99999</v>
      </c>
      <c r="G55" s="51">
        <f t="shared" si="13"/>
        <v>0</v>
      </c>
      <c r="H55" s="52">
        <f t="shared" si="14"/>
        <v>0</v>
      </c>
      <c r="I55" s="51">
        <f t="shared" si="15"/>
        <v>0</v>
      </c>
      <c r="J55" s="49">
        <f t="shared" si="16"/>
        <v>0</v>
      </c>
      <c r="K55" s="26">
        <f t="shared" si="17"/>
        <v>0</v>
      </c>
    </row>
    <row r="56" spans="1:11" ht="12">
      <c r="A56" s="48">
        <f>totaal!A56</f>
        <v>0</v>
      </c>
      <c r="B56" s="48">
        <f>totaal!E56</f>
        <v>0</v>
      </c>
      <c r="C56" s="48">
        <f>totaal!F56</f>
        <v>0</v>
      </c>
      <c r="D56" s="49">
        <f>totaal!G56</f>
        <v>0</v>
      </c>
      <c r="E56" s="50"/>
      <c r="F56" s="49">
        <f t="shared" si="12"/>
        <v>99999</v>
      </c>
      <c r="G56" s="51">
        <f t="shared" si="13"/>
        <v>0</v>
      </c>
      <c r="H56" s="52">
        <f t="shared" si="14"/>
        <v>0</v>
      </c>
      <c r="I56" s="51">
        <f t="shared" si="15"/>
        <v>0</v>
      </c>
      <c r="J56" s="49">
        <f t="shared" si="16"/>
        <v>0</v>
      </c>
      <c r="K56" s="26">
        <f t="shared" si="17"/>
        <v>0</v>
      </c>
    </row>
    <row r="57" spans="1:11" ht="12">
      <c r="A57" s="48">
        <f>totaal!A57</f>
        <v>0</v>
      </c>
      <c r="B57" s="48">
        <f>totaal!E57</f>
        <v>0</v>
      </c>
      <c r="C57" s="48">
        <f>totaal!F57</f>
        <v>0</v>
      </c>
      <c r="D57" s="49">
        <f>totaal!G57</f>
        <v>0</v>
      </c>
      <c r="E57" s="50"/>
      <c r="F57" s="49">
        <f t="shared" si="12"/>
        <v>99999</v>
      </c>
      <c r="G57" s="51">
        <f t="shared" si="13"/>
        <v>0</v>
      </c>
      <c r="H57" s="52">
        <f t="shared" si="14"/>
        <v>0</v>
      </c>
      <c r="I57" s="51">
        <f t="shared" si="15"/>
        <v>0</v>
      </c>
      <c r="J57" s="49">
        <f t="shared" si="16"/>
        <v>0</v>
      </c>
      <c r="K57" s="26">
        <f t="shared" si="17"/>
        <v>0</v>
      </c>
    </row>
    <row r="58" spans="1:11" ht="12">
      <c r="A58" s="48">
        <f>totaal!A58</f>
        <v>0</v>
      </c>
      <c r="B58" s="48">
        <f>totaal!E58</f>
        <v>0</v>
      </c>
      <c r="C58" s="48">
        <f>totaal!F58</f>
        <v>0</v>
      </c>
      <c r="D58" s="49">
        <f>totaal!G58</f>
        <v>0</v>
      </c>
      <c r="E58" s="50"/>
      <c r="F58" s="49">
        <f t="shared" si="12"/>
        <v>99999</v>
      </c>
      <c r="G58" s="51">
        <f t="shared" si="13"/>
        <v>0</v>
      </c>
      <c r="H58" s="52">
        <f t="shared" si="14"/>
        <v>0</v>
      </c>
      <c r="I58" s="51">
        <f t="shared" si="15"/>
        <v>0</v>
      </c>
      <c r="J58" s="49">
        <f t="shared" si="16"/>
        <v>0</v>
      </c>
      <c r="K58" s="26">
        <f t="shared" si="17"/>
        <v>0</v>
      </c>
    </row>
    <row r="59" spans="1:11" ht="12">
      <c r="A59" s="48">
        <f>totaal!A59</f>
        <v>0</v>
      </c>
      <c r="B59" s="48">
        <f>totaal!E59</f>
        <v>0</v>
      </c>
      <c r="C59" s="48">
        <f>totaal!F59</f>
        <v>0</v>
      </c>
      <c r="D59" s="49">
        <f>totaal!G59</f>
        <v>0</v>
      </c>
      <c r="E59" s="50"/>
      <c r="F59" s="49">
        <f t="shared" si="12"/>
        <v>99999</v>
      </c>
      <c r="G59" s="51">
        <f t="shared" si="13"/>
        <v>0</v>
      </c>
      <c r="H59" s="52">
        <f t="shared" si="14"/>
        <v>0</v>
      </c>
      <c r="I59" s="51">
        <f t="shared" si="15"/>
        <v>0</v>
      </c>
      <c r="J59" s="49">
        <f t="shared" si="16"/>
        <v>0</v>
      </c>
      <c r="K59" s="26">
        <f t="shared" si="17"/>
        <v>0</v>
      </c>
    </row>
    <row r="60" spans="1:11" s="58" customFormat="1" ht="19.5" customHeight="1">
      <c r="A60" s="43">
        <f>totaal!A60</f>
        <v>0</v>
      </c>
      <c r="B60" s="43"/>
      <c r="C60" s="44">
        <f>COUNTIF(F61:F78,"&lt;99998")</f>
        <v>0</v>
      </c>
      <c r="D60" s="45" t="s">
        <v>52</v>
      </c>
      <c r="E60" s="46"/>
      <c r="F60" s="47">
        <f>(HOUR($E$60)*3600)+(MINUTE($E$60)*60)+SECOND($E$60)</f>
        <v>0</v>
      </c>
      <c r="G60" s="53"/>
      <c r="H60" s="54"/>
      <c r="I60" s="53"/>
      <c r="J60" s="55"/>
      <c r="K60" s="57"/>
    </row>
    <row r="61" spans="1:11" ht="12">
      <c r="A61" s="48">
        <f>totaal!A61</f>
        <v>0</v>
      </c>
      <c r="B61" s="48">
        <f>totaal!E61</f>
        <v>0</v>
      </c>
      <c r="C61" s="48">
        <f>totaal!F61</f>
        <v>0</v>
      </c>
      <c r="D61" s="49">
        <f>totaal!G61</f>
        <v>0</v>
      </c>
      <c r="E61" s="50"/>
      <c r="F61" s="49">
        <f aca="true" t="shared" si="18" ref="F61:F78">IF(OR($F$60=0,ISBLANK(E61)),99999,IF(OR(E61="DNF",E61="dnf"),99997,IF(OR(E61="DNS",E61="dns"),99998,((HOUR(E61)*3600)+(MINUTE(E61)*60)+SECOND(E61))-F$60)))</f>
        <v>99999</v>
      </c>
      <c r="G61" s="51">
        <f aca="true" t="shared" si="19" ref="G61:G78">IF(F61&gt;99990,"",F61/3600/24)</f>
        <v>0</v>
      </c>
      <c r="H61" s="52">
        <f aca="true" t="shared" si="20" ref="H61:H78">IF(F61&gt;99990,"",(F61*100)/D61)</f>
        <v>0</v>
      </c>
      <c r="I61" s="51">
        <f aca="true" t="shared" si="21" ref="I61:I78">IF(F61&gt;99990,"",H61/3600/24)</f>
        <v>0</v>
      </c>
      <c r="J61" s="49">
        <f aca="true" t="shared" si="22" ref="J61:J78">IF(F61&lt;99997,RANK(H61,$H$61:$H$78,1),IF(F61=99998,2+$C$60,IF(F61=99997,1+$C$60,0)))</f>
        <v>0</v>
      </c>
      <c r="K61" s="26">
        <f aca="true" t="shared" si="23" ref="K61:K78">IF(F61=99999,"",CHOOSE(J61,0,3,5.7,8,10,11.7,13,14,15,16,17,18,19,20,21,22,23,24,25,26))</f>
        <v>0</v>
      </c>
    </row>
    <row r="62" spans="1:11" ht="12">
      <c r="A62" s="48">
        <f>totaal!A62</f>
        <v>0</v>
      </c>
      <c r="B62" s="48">
        <f>totaal!E62</f>
        <v>0</v>
      </c>
      <c r="C62" s="48">
        <f>totaal!F62</f>
        <v>0</v>
      </c>
      <c r="D62" s="49">
        <f>totaal!G62</f>
        <v>0</v>
      </c>
      <c r="E62" s="50"/>
      <c r="F62" s="49">
        <f t="shared" si="18"/>
        <v>99999</v>
      </c>
      <c r="G62" s="51">
        <f t="shared" si="19"/>
        <v>0</v>
      </c>
      <c r="H62" s="52">
        <f t="shared" si="20"/>
        <v>0</v>
      </c>
      <c r="I62" s="51">
        <f t="shared" si="21"/>
        <v>0</v>
      </c>
      <c r="J62" s="49">
        <f t="shared" si="22"/>
        <v>0</v>
      </c>
      <c r="K62" s="26">
        <f t="shared" si="23"/>
        <v>0</v>
      </c>
    </row>
    <row r="63" spans="1:11" ht="12">
      <c r="A63" s="48">
        <f>totaal!A63</f>
        <v>0</v>
      </c>
      <c r="B63" s="48">
        <f>totaal!E63</f>
        <v>0</v>
      </c>
      <c r="C63" s="48">
        <f>totaal!F63</f>
        <v>0</v>
      </c>
      <c r="D63" s="49">
        <f>totaal!G63</f>
        <v>0</v>
      </c>
      <c r="E63" s="50"/>
      <c r="F63" s="49">
        <f t="shared" si="18"/>
        <v>99999</v>
      </c>
      <c r="G63" s="51">
        <f t="shared" si="19"/>
        <v>0</v>
      </c>
      <c r="H63" s="52">
        <f t="shared" si="20"/>
        <v>0</v>
      </c>
      <c r="I63" s="51">
        <f t="shared" si="21"/>
        <v>0</v>
      </c>
      <c r="J63" s="49">
        <f t="shared" si="22"/>
        <v>0</v>
      </c>
      <c r="K63" s="26">
        <f t="shared" si="23"/>
        <v>0</v>
      </c>
    </row>
    <row r="64" spans="1:11" ht="12">
      <c r="A64" s="48">
        <f>totaal!A64</f>
        <v>0</v>
      </c>
      <c r="B64" s="48">
        <f>totaal!E64</f>
        <v>0</v>
      </c>
      <c r="C64" s="48">
        <f>totaal!F64</f>
        <v>0</v>
      </c>
      <c r="D64" s="49">
        <f>totaal!G64</f>
        <v>0</v>
      </c>
      <c r="E64" s="50"/>
      <c r="F64" s="49">
        <f t="shared" si="18"/>
        <v>99999</v>
      </c>
      <c r="G64" s="51">
        <f t="shared" si="19"/>
        <v>0</v>
      </c>
      <c r="H64" s="52">
        <f t="shared" si="20"/>
        <v>0</v>
      </c>
      <c r="I64" s="51">
        <f t="shared" si="21"/>
        <v>0</v>
      </c>
      <c r="J64" s="49">
        <f t="shared" si="22"/>
        <v>0</v>
      </c>
      <c r="K64" s="26">
        <f t="shared" si="23"/>
        <v>0</v>
      </c>
    </row>
    <row r="65" spans="1:11" ht="12">
      <c r="A65" s="48">
        <f>totaal!A65</f>
        <v>0</v>
      </c>
      <c r="B65" s="48">
        <f>totaal!E65</f>
        <v>0</v>
      </c>
      <c r="C65" s="48">
        <f>totaal!F65</f>
        <v>0</v>
      </c>
      <c r="D65" s="49">
        <f>totaal!G65</f>
        <v>0</v>
      </c>
      <c r="E65" s="50"/>
      <c r="F65" s="49">
        <f t="shared" si="18"/>
        <v>99999</v>
      </c>
      <c r="G65" s="51">
        <f t="shared" si="19"/>
        <v>0</v>
      </c>
      <c r="H65" s="52">
        <f t="shared" si="20"/>
        <v>0</v>
      </c>
      <c r="I65" s="51">
        <f t="shared" si="21"/>
        <v>0</v>
      </c>
      <c r="J65" s="49">
        <f t="shared" si="22"/>
        <v>0</v>
      </c>
      <c r="K65" s="26">
        <f t="shared" si="23"/>
        <v>0</v>
      </c>
    </row>
    <row r="66" spans="1:11" ht="12">
      <c r="A66" s="48">
        <f>totaal!A66</f>
        <v>0</v>
      </c>
      <c r="B66" s="48">
        <f>totaal!E66</f>
        <v>0</v>
      </c>
      <c r="C66" s="48">
        <f>totaal!F66</f>
        <v>0</v>
      </c>
      <c r="D66" s="49">
        <f>totaal!G66</f>
        <v>0</v>
      </c>
      <c r="E66" s="50"/>
      <c r="F66" s="49">
        <f t="shared" si="18"/>
        <v>99999</v>
      </c>
      <c r="G66" s="51">
        <f t="shared" si="19"/>
        <v>0</v>
      </c>
      <c r="H66" s="52">
        <f t="shared" si="20"/>
        <v>0</v>
      </c>
      <c r="I66" s="51">
        <f t="shared" si="21"/>
        <v>0</v>
      </c>
      <c r="J66" s="49">
        <f t="shared" si="22"/>
        <v>0</v>
      </c>
      <c r="K66" s="26">
        <f t="shared" si="23"/>
        <v>0</v>
      </c>
    </row>
    <row r="67" spans="1:11" ht="12">
      <c r="A67" s="48">
        <f>totaal!A67</f>
        <v>0</v>
      </c>
      <c r="B67" s="48">
        <f>totaal!E67</f>
        <v>0</v>
      </c>
      <c r="C67" s="48">
        <f>totaal!F67</f>
        <v>0</v>
      </c>
      <c r="D67" s="49">
        <f>totaal!G67</f>
        <v>0</v>
      </c>
      <c r="E67" s="50"/>
      <c r="F67" s="49">
        <f t="shared" si="18"/>
        <v>99999</v>
      </c>
      <c r="G67" s="51">
        <f t="shared" si="19"/>
        <v>0</v>
      </c>
      <c r="H67" s="52">
        <f t="shared" si="20"/>
        <v>0</v>
      </c>
      <c r="I67" s="51">
        <f t="shared" si="21"/>
        <v>0</v>
      </c>
      <c r="J67" s="49">
        <f t="shared" si="22"/>
        <v>0</v>
      </c>
      <c r="K67" s="26">
        <f t="shared" si="23"/>
        <v>0</v>
      </c>
    </row>
    <row r="68" spans="1:11" ht="12">
      <c r="A68" s="48">
        <f>totaal!A68</f>
        <v>0</v>
      </c>
      <c r="B68" s="48">
        <f>totaal!E68</f>
        <v>0</v>
      </c>
      <c r="C68" s="48">
        <f>totaal!F68</f>
        <v>0</v>
      </c>
      <c r="D68" s="49">
        <f>totaal!G68</f>
        <v>0</v>
      </c>
      <c r="E68" s="50"/>
      <c r="F68" s="49">
        <f t="shared" si="18"/>
        <v>99999</v>
      </c>
      <c r="G68" s="51">
        <f t="shared" si="19"/>
        <v>0</v>
      </c>
      <c r="H68" s="52">
        <f t="shared" si="20"/>
        <v>0</v>
      </c>
      <c r="I68" s="51">
        <f t="shared" si="21"/>
        <v>0</v>
      </c>
      <c r="J68" s="49">
        <f t="shared" si="22"/>
        <v>0</v>
      </c>
      <c r="K68" s="26">
        <f t="shared" si="23"/>
        <v>0</v>
      </c>
    </row>
    <row r="69" spans="1:11" ht="12">
      <c r="A69" s="48">
        <f>totaal!A69</f>
        <v>0</v>
      </c>
      <c r="B69" s="48">
        <f>totaal!E69</f>
        <v>0</v>
      </c>
      <c r="C69" s="48">
        <f>totaal!F69</f>
        <v>0</v>
      </c>
      <c r="D69" s="49">
        <f>totaal!G69</f>
        <v>0</v>
      </c>
      <c r="E69" s="50"/>
      <c r="F69" s="49">
        <f t="shared" si="18"/>
        <v>99999</v>
      </c>
      <c r="G69" s="51">
        <f t="shared" si="19"/>
        <v>0</v>
      </c>
      <c r="H69" s="52">
        <f t="shared" si="20"/>
        <v>0</v>
      </c>
      <c r="I69" s="51">
        <f t="shared" si="21"/>
        <v>0</v>
      </c>
      <c r="J69" s="49">
        <f t="shared" si="22"/>
        <v>0</v>
      </c>
      <c r="K69" s="26">
        <f t="shared" si="23"/>
        <v>0</v>
      </c>
    </row>
    <row r="70" spans="1:11" ht="12">
      <c r="A70" s="48">
        <f>totaal!A70</f>
        <v>0</v>
      </c>
      <c r="B70" s="48">
        <f>totaal!E70</f>
        <v>0</v>
      </c>
      <c r="C70" s="48">
        <f>totaal!F70</f>
        <v>0</v>
      </c>
      <c r="D70" s="49">
        <f>totaal!G70</f>
        <v>0</v>
      </c>
      <c r="E70" s="50"/>
      <c r="F70" s="49">
        <f t="shared" si="18"/>
        <v>99999</v>
      </c>
      <c r="G70" s="51">
        <f t="shared" si="19"/>
        <v>0</v>
      </c>
      <c r="H70" s="52">
        <f t="shared" si="20"/>
        <v>0</v>
      </c>
      <c r="I70" s="51">
        <f t="shared" si="21"/>
        <v>0</v>
      </c>
      <c r="J70" s="49">
        <f t="shared" si="22"/>
        <v>0</v>
      </c>
      <c r="K70" s="26">
        <f t="shared" si="23"/>
        <v>0</v>
      </c>
    </row>
    <row r="71" spans="1:11" ht="12">
      <c r="A71" s="48">
        <f>totaal!A71</f>
        <v>0</v>
      </c>
      <c r="B71" s="48">
        <f>totaal!E71</f>
        <v>0</v>
      </c>
      <c r="C71" s="48">
        <f>totaal!F71</f>
        <v>0</v>
      </c>
      <c r="D71" s="49">
        <f>totaal!G71</f>
        <v>0</v>
      </c>
      <c r="E71" s="50"/>
      <c r="F71" s="49">
        <f t="shared" si="18"/>
        <v>99999</v>
      </c>
      <c r="G71" s="51">
        <f t="shared" si="19"/>
        <v>0</v>
      </c>
      <c r="H71" s="52">
        <f t="shared" si="20"/>
        <v>0</v>
      </c>
      <c r="I71" s="51">
        <f t="shared" si="21"/>
        <v>0</v>
      </c>
      <c r="J71" s="49">
        <f t="shared" si="22"/>
        <v>0</v>
      </c>
      <c r="K71" s="26">
        <f t="shared" si="23"/>
        <v>0</v>
      </c>
    </row>
    <row r="72" spans="1:11" ht="12">
      <c r="A72" s="48">
        <f>totaal!A72</f>
        <v>0</v>
      </c>
      <c r="B72" s="48">
        <f>totaal!E72</f>
        <v>0</v>
      </c>
      <c r="C72" s="48">
        <f>totaal!F72</f>
        <v>0</v>
      </c>
      <c r="D72" s="49">
        <f>totaal!G72</f>
        <v>0</v>
      </c>
      <c r="E72" s="50"/>
      <c r="F72" s="49">
        <f t="shared" si="18"/>
        <v>99999</v>
      </c>
      <c r="G72" s="51">
        <f t="shared" si="19"/>
        <v>0</v>
      </c>
      <c r="H72" s="52">
        <f t="shared" si="20"/>
        <v>0</v>
      </c>
      <c r="I72" s="51">
        <f t="shared" si="21"/>
        <v>0</v>
      </c>
      <c r="J72" s="49">
        <f t="shared" si="22"/>
        <v>0</v>
      </c>
      <c r="K72" s="26">
        <f t="shared" si="23"/>
        <v>0</v>
      </c>
    </row>
    <row r="73" spans="1:11" ht="12">
      <c r="A73" s="48">
        <f>totaal!A73</f>
        <v>0</v>
      </c>
      <c r="B73" s="48">
        <f>totaal!E73</f>
        <v>0</v>
      </c>
      <c r="C73" s="48">
        <f>totaal!F73</f>
        <v>0</v>
      </c>
      <c r="D73" s="49">
        <f>totaal!G73</f>
        <v>0</v>
      </c>
      <c r="E73" s="50"/>
      <c r="F73" s="49">
        <f t="shared" si="18"/>
        <v>99999</v>
      </c>
      <c r="G73" s="51">
        <f t="shared" si="19"/>
        <v>0</v>
      </c>
      <c r="H73" s="52">
        <f t="shared" si="20"/>
        <v>0</v>
      </c>
      <c r="I73" s="51">
        <f t="shared" si="21"/>
        <v>0</v>
      </c>
      <c r="J73" s="49">
        <f t="shared" si="22"/>
        <v>0</v>
      </c>
      <c r="K73" s="26">
        <f t="shared" si="23"/>
        <v>0</v>
      </c>
    </row>
    <row r="74" spans="1:11" ht="12">
      <c r="A74" s="48">
        <f>totaal!A74</f>
        <v>0</v>
      </c>
      <c r="B74" s="48">
        <f>totaal!E74</f>
        <v>0</v>
      </c>
      <c r="C74" s="48">
        <f>totaal!F74</f>
        <v>0</v>
      </c>
      <c r="D74" s="49">
        <f>totaal!G74</f>
        <v>0</v>
      </c>
      <c r="E74" s="50"/>
      <c r="F74" s="49">
        <f t="shared" si="18"/>
        <v>99999</v>
      </c>
      <c r="G74" s="51">
        <f t="shared" si="19"/>
        <v>0</v>
      </c>
      <c r="H74" s="52">
        <f t="shared" si="20"/>
        <v>0</v>
      </c>
      <c r="I74" s="51">
        <f t="shared" si="21"/>
        <v>0</v>
      </c>
      <c r="J74" s="49">
        <f t="shared" si="22"/>
        <v>0</v>
      </c>
      <c r="K74" s="26">
        <f t="shared" si="23"/>
        <v>0</v>
      </c>
    </row>
    <row r="75" spans="1:11" ht="12">
      <c r="A75" s="48">
        <f>totaal!A75</f>
        <v>0</v>
      </c>
      <c r="B75" s="48">
        <f>totaal!E75</f>
        <v>0</v>
      </c>
      <c r="C75" s="48">
        <f>totaal!F75</f>
        <v>0</v>
      </c>
      <c r="D75" s="49">
        <f>totaal!G75</f>
        <v>0</v>
      </c>
      <c r="E75" s="50"/>
      <c r="F75" s="49">
        <f t="shared" si="18"/>
        <v>99999</v>
      </c>
      <c r="G75" s="51">
        <f t="shared" si="19"/>
        <v>0</v>
      </c>
      <c r="H75" s="52">
        <f t="shared" si="20"/>
        <v>0</v>
      </c>
      <c r="I75" s="51">
        <f t="shared" si="21"/>
        <v>0</v>
      </c>
      <c r="J75" s="49">
        <f t="shared" si="22"/>
        <v>0</v>
      </c>
      <c r="K75" s="26">
        <f t="shared" si="23"/>
        <v>0</v>
      </c>
    </row>
    <row r="76" spans="1:11" ht="12">
      <c r="A76" s="48">
        <f>totaal!A76</f>
        <v>0</v>
      </c>
      <c r="B76" s="48">
        <f>totaal!E76</f>
        <v>0</v>
      </c>
      <c r="C76" s="48">
        <f>totaal!F76</f>
        <v>0</v>
      </c>
      <c r="D76" s="49">
        <f>totaal!G76</f>
        <v>0</v>
      </c>
      <c r="E76" s="50"/>
      <c r="F76" s="49">
        <f t="shared" si="18"/>
        <v>99999</v>
      </c>
      <c r="G76" s="51">
        <f t="shared" si="19"/>
        <v>0</v>
      </c>
      <c r="H76" s="52">
        <f t="shared" si="20"/>
        <v>0</v>
      </c>
      <c r="I76" s="51">
        <f t="shared" si="21"/>
        <v>0</v>
      </c>
      <c r="J76" s="49">
        <f t="shared" si="22"/>
        <v>0</v>
      </c>
      <c r="K76" s="26">
        <f t="shared" si="23"/>
        <v>0</v>
      </c>
    </row>
    <row r="77" spans="1:11" ht="12">
      <c r="A77" s="48">
        <f>totaal!A77</f>
        <v>0</v>
      </c>
      <c r="B77" s="48">
        <f>totaal!E77</f>
        <v>0</v>
      </c>
      <c r="C77" s="48">
        <f>totaal!F77</f>
        <v>0</v>
      </c>
      <c r="D77" s="49">
        <f>totaal!G77</f>
        <v>0</v>
      </c>
      <c r="E77" s="50"/>
      <c r="F77" s="49">
        <f t="shared" si="18"/>
        <v>99999</v>
      </c>
      <c r="G77" s="51">
        <f t="shared" si="19"/>
        <v>0</v>
      </c>
      <c r="H77" s="52">
        <f t="shared" si="20"/>
        <v>0</v>
      </c>
      <c r="I77" s="51">
        <f t="shared" si="21"/>
        <v>0</v>
      </c>
      <c r="J77" s="49">
        <f t="shared" si="22"/>
        <v>0</v>
      </c>
      <c r="K77" s="26">
        <f t="shared" si="23"/>
        <v>0</v>
      </c>
    </row>
    <row r="78" spans="1:11" ht="12">
      <c r="A78" s="48">
        <f>totaal!A78</f>
        <v>0</v>
      </c>
      <c r="B78" s="48">
        <f>totaal!E78</f>
        <v>0</v>
      </c>
      <c r="C78" s="48">
        <f>totaal!F78</f>
        <v>0</v>
      </c>
      <c r="D78" s="49">
        <f>totaal!G78</f>
        <v>0</v>
      </c>
      <c r="E78" s="50"/>
      <c r="F78" s="49">
        <f t="shared" si="18"/>
        <v>99999</v>
      </c>
      <c r="G78" s="51">
        <f t="shared" si="19"/>
        <v>0</v>
      </c>
      <c r="H78" s="52">
        <f t="shared" si="20"/>
        <v>0</v>
      </c>
      <c r="I78" s="51">
        <f t="shared" si="21"/>
        <v>0</v>
      </c>
      <c r="J78" s="49">
        <f t="shared" si="22"/>
        <v>0</v>
      </c>
      <c r="K78" s="26">
        <f t="shared" si="23"/>
        <v>0</v>
      </c>
    </row>
  </sheetData>
  <sheetProtection password="C41E" sheet="1" objects="1" scenarios="1"/>
  <printOptions/>
  <pageMargins left="1.4569444444444444" right="1.2597222222222222" top="0.5902777777777778" bottom="0.5118055555555556" header="0.3541666666666667" footer="0.27569444444444446"/>
  <pageSetup horizontalDpi="300" verticalDpi="300" orientation="landscape" paperSize="9"/>
  <headerFooter alignWithMargins="0">
    <oddHeader>&amp;C&amp;A</oddHeader>
    <oddFooter>&amp;CPage &amp;P</oddFooter>
  </headerFooter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showGridLines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4" sqref="C4"/>
    </sheetView>
  </sheetViews>
  <sheetFormatPr defaultColWidth="9.140625" defaultRowHeight="12.75"/>
  <cols>
    <col min="1" max="1" width="17.00390625" style="38" customWidth="1"/>
    <col min="2" max="2" width="17.28125" style="38" customWidth="1"/>
    <col min="3" max="3" width="14.00390625" style="38" customWidth="1"/>
    <col min="4" max="4" width="7.421875" style="35" customWidth="1"/>
    <col min="5" max="5" width="11.7109375" style="39" customWidth="1"/>
    <col min="6" max="6" width="11.7109375" style="34" hidden="1" customWidth="1"/>
    <col min="7" max="7" width="11.7109375" style="34" customWidth="1"/>
    <col min="8" max="8" width="11.7109375" style="34" hidden="1" customWidth="1"/>
    <col min="9" max="10" width="11.7109375" style="34" customWidth="1"/>
    <col min="11" max="11" width="11.7109375" style="36" customWidth="1"/>
    <col min="12" max="16384" width="9.00390625" style="34" customWidth="1"/>
  </cols>
  <sheetData>
    <row r="1" spans="1:11" s="4" customFormat="1" ht="12.75">
      <c r="A1" s="40" t="s">
        <v>0</v>
      </c>
      <c r="B1" s="60">
        <f>totaal!B1</f>
        <v>44836</v>
      </c>
      <c r="G1" s="9"/>
      <c r="H1" s="9"/>
      <c r="J1" s="9"/>
      <c r="K1" s="10"/>
    </row>
    <row r="2" spans="1:11" s="12" customFormat="1" ht="13.5" customHeight="1">
      <c r="A2" s="12">
        <f>totaal!A2</f>
        <v>0</v>
      </c>
      <c r="B2" s="12" t="s">
        <v>5</v>
      </c>
      <c r="C2" s="12">
        <f>totaal!F2</f>
        <v>0</v>
      </c>
      <c r="D2" s="12">
        <f>totaal!G2</f>
        <v>0</v>
      </c>
      <c r="E2" s="42" t="s">
        <v>48</v>
      </c>
      <c r="F2" s="17" t="s">
        <v>49</v>
      </c>
      <c r="G2" s="17" t="s">
        <v>49</v>
      </c>
      <c r="H2" s="17" t="s">
        <v>50</v>
      </c>
      <c r="I2" s="17" t="s">
        <v>50</v>
      </c>
      <c r="J2" s="17" t="s">
        <v>17</v>
      </c>
      <c r="K2" s="16" t="s">
        <v>51</v>
      </c>
    </row>
    <row r="3" spans="1:11" s="29" customFormat="1" ht="19.5" customHeight="1">
      <c r="A3" s="43">
        <f>totaal!A3</f>
        <v>0</v>
      </c>
      <c r="B3" s="43"/>
      <c r="C3" s="44">
        <f>COUNTIF(F4:F21,"&lt;99998")</f>
        <v>0</v>
      </c>
      <c r="D3" s="45" t="s">
        <v>52</v>
      </c>
      <c r="E3" s="46"/>
      <c r="F3" s="47">
        <f>(HOUR($E$3)*3600)+(MINUTE($E$3)*60)+SECOND($E$3)</f>
        <v>0</v>
      </c>
      <c r="G3" s="32"/>
      <c r="H3" s="32"/>
      <c r="I3" s="32"/>
      <c r="J3" s="32"/>
      <c r="K3" s="31"/>
    </row>
    <row r="4" spans="1:11" ht="12.75" customHeight="1">
      <c r="A4" s="48">
        <f>totaal!A4</f>
        <v>0</v>
      </c>
      <c r="B4" s="48">
        <f>totaal!E4</f>
        <v>0</v>
      </c>
      <c r="C4" s="48">
        <f>totaal!F4</f>
        <v>0</v>
      </c>
      <c r="D4" s="49">
        <f>totaal!G4</f>
        <v>111</v>
      </c>
      <c r="E4" s="50"/>
      <c r="F4" s="49">
        <f aca="true" t="shared" si="0" ref="F4:F21">IF(OR($F$3=0,ISBLANK(E4)),99999,IF(OR(E4="DNF",E4="dnf"),99997,IF(OR(E4="DNS",E4="dns"),99998,((HOUR(E4)*3600)+(MINUTE(E4)*60)+SECOND(E4))-F$3)))</f>
        <v>99999</v>
      </c>
      <c r="G4" s="51">
        <f aca="true" t="shared" si="1" ref="G4:G21">IF(F4&gt;99990,"",F4/3600/24)</f>
        <v>0</v>
      </c>
      <c r="H4" s="52">
        <f aca="true" t="shared" si="2" ref="H4:H21">IF(F4&gt;99990,"",(F4*100)/D4)</f>
        <v>0</v>
      </c>
      <c r="I4" s="51">
        <f aca="true" t="shared" si="3" ref="I4:I21">IF(F4&gt;99990,"",H4/3600/24)</f>
        <v>0</v>
      </c>
      <c r="J4" s="49">
        <f aca="true" t="shared" si="4" ref="J4:J21">IF(F4&lt;99997,RANK(H4,$H$4:$H$21,1),IF(F4=99998,2+$C$3,IF(F4=99997,1+$C$3,0)))</f>
        <v>0</v>
      </c>
      <c r="K4" s="26">
        <f aca="true" t="shared" si="5" ref="K4:K21">IF(F4=99999,"",CHOOSE(J4,0,3,5.7,8,10,11.7,13,14,15,16,17,18,19,20,21,22,23,24,25,26))</f>
        <v>0</v>
      </c>
    </row>
    <row r="5" spans="1:11" ht="12.75" customHeight="1">
      <c r="A5" s="48">
        <f>totaal!A5</f>
        <v>0</v>
      </c>
      <c r="B5" s="48">
        <f>totaal!E5</f>
        <v>0</v>
      </c>
      <c r="C5" s="48">
        <f>totaal!F5</f>
        <v>0</v>
      </c>
      <c r="D5" s="49">
        <f>totaal!G5</f>
        <v>111</v>
      </c>
      <c r="E5" s="50"/>
      <c r="F5" s="49">
        <f t="shared" si="0"/>
        <v>99999</v>
      </c>
      <c r="G5" s="51">
        <f t="shared" si="1"/>
        <v>0</v>
      </c>
      <c r="H5" s="52">
        <f t="shared" si="2"/>
        <v>0</v>
      </c>
      <c r="I5" s="51">
        <f t="shared" si="3"/>
        <v>0</v>
      </c>
      <c r="J5" s="49">
        <f t="shared" si="4"/>
        <v>0</v>
      </c>
      <c r="K5" s="26">
        <f t="shared" si="5"/>
        <v>0</v>
      </c>
    </row>
    <row r="6" spans="1:11" ht="12.75" customHeight="1">
      <c r="A6" s="48">
        <f>totaal!A6</f>
        <v>0</v>
      </c>
      <c r="B6" s="48">
        <f>totaal!E6</f>
        <v>0</v>
      </c>
      <c r="C6" s="48">
        <f>totaal!F6</f>
        <v>0</v>
      </c>
      <c r="D6" s="49">
        <f>totaal!G6</f>
        <v>111</v>
      </c>
      <c r="E6" s="50"/>
      <c r="F6" s="49">
        <f t="shared" si="0"/>
        <v>99999</v>
      </c>
      <c r="G6" s="51">
        <f t="shared" si="1"/>
        <v>0</v>
      </c>
      <c r="H6" s="52">
        <f t="shared" si="2"/>
        <v>0</v>
      </c>
      <c r="I6" s="51">
        <f t="shared" si="3"/>
        <v>0</v>
      </c>
      <c r="J6" s="49">
        <f t="shared" si="4"/>
        <v>0</v>
      </c>
      <c r="K6" s="26">
        <f t="shared" si="5"/>
        <v>0</v>
      </c>
    </row>
    <row r="7" spans="1:11" ht="12.75" customHeight="1">
      <c r="A7" s="48">
        <f>totaal!A7</f>
        <v>0</v>
      </c>
      <c r="B7" s="48">
        <f>totaal!E7</f>
        <v>0</v>
      </c>
      <c r="C7" s="48">
        <f>totaal!F7</f>
        <v>0</v>
      </c>
      <c r="D7" s="49">
        <f>totaal!G7</f>
        <v>107</v>
      </c>
      <c r="E7" s="50"/>
      <c r="F7" s="49">
        <f t="shared" si="0"/>
        <v>99999</v>
      </c>
      <c r="G7" s="51">
        <f t="shared" si="1"/>
        <v>0</v>
      </c>
      <c r="H7" s="52">
        <f t="shared" si="2"/>
        <v>0</v>
      </c>
      <c r="I7" s="51">
        <f t="shared" si="3"/>
        <v>0</v>
      </c>
      <c r="J7" s="49">
        <f t="shared" si="4"/>
        <v>0</v>
      </c>
      <c r="K7" s="26">
        <f t="shared" si="5"/>
        <v>0</v>
      </c>
    </row>
    <row r="8" spans="1:11" ht="12.75" customHeight="1">
      <c r="A8" s="48">
        <f>totaal!A8</f>
        <v>0</v>
      </c>
      <c r="B8" s="48">
        <f>totaal!E8</f>
        <v>0</v>
      </c>
      <c r="C8" s="48">
        <f>totaal!F8</f>
        <v>0</v>
      </c>
      <c r="D8" s="49">
        <f>totaal!G8</f>
        <v>111</v>
      </c>
      <c r="E8" s="50"/>
      <c r="F8" s="49">
        <f t="shared" si="0"/>
        <v>99999</v>
      </c>
      <c r="G8" s="51">
        <f t="shared" si="1"/>
        <v>0</v>
      </c>
      <c r="H8" s="52">
        <f t="shared" si="2"/>
        <v>0</v>
      </c>
      <c r="I8" s="51">
        <f t="shared" si="3"/>
        <v>0</v>
      </c>
      <c r="J8" s="49">
        <f t="shared" si="4"/>
        <v>0</v>
      </c>
      <c r="K8" s="26">
        <f t="shared" si="5"/>
        <v>0</v>
      </c>
    </row>
    <row r="9" spans="1:11" ht="12.75" customHeight="1">
      <c r="A9" s="48">
        <f>totaal!A9</f>
        <v>0</v>
      </c>
      <c r="B9" s="48">
        <f>totaal!E9</f>
        <v>0</v>
      </c>
      <c r="C9" s="48">
        <f>totaal!F9</f>
        <v>0</v>
      </c>
      <c r="D9" s="49">
        <f>totaal!G9</f>
        <v>111</v>
      </c>
      <c r="E9" s="50"/>
      <c r="F9" s="49">
        <f t="shared" si="0"/>
        <v>99999</v>
      </c>
      <c r="G9" s="51">
        <f t="shared" si="1"/>
        <v>0</v>
      </c>
      <c r="H9" s="52">
        <f t="shared" si="2"/>
        <v>0</v>
      </c>
      <c r="I9" s="51">
        <f t="shared" si="3"/>
        <v>0</v>
      </c>
      <c r="J9" s="49">
        <f t="shared" si="4"/>
        <v>0</v>
      </c>
      <c r="K9" s="26">
        <f t="shared" si="5"/>
        <v>0</v>
      </c>
    </row>
    <row r="10" spans="1:11" ht="12.75" customHeight="1">
      <c r="A10" s="48">
        <f>totaal!A10</f>
        <v>0</v>
      </c>
      <c r="B10" s="48">
        <f>totaal!E10</f>
        <v>0</v>
      </c>
      <c r="C10" s="48">
        <f>totaal!F10</f>
        <v>0</v>
      </c>
      <c r="D10" s="49">
        <f>totaal!G10</f>
        <v>111</v>
      </c>
      <c r="E10" s="50"/>
      <c r="F10" s="49">
        <f t="shared" si="0"/>
        <v>99999</v>
      </c>
      <c r="G10" s="51">
        <f t="shared" si="1"/>
        <v>0</v>
      </c>
      <c r="H10" s="52">
        <f t="shared" si="2"/>
        <v>0</v>
      </c>
      <c r="I10" s="51">
        <f t="shared" si="3"/>
        <v>0</v>
      </c>
      <c r="J10" s="49">
        <f t="shared" si="4"/>
        <v>0</v>
      </c>
      <c r="K10" s="26">
        <f t="shared" si="5"/>
        <v>0</v>
      </c>
    </row>
    <row r="11" spans="1:11" ht="12.75" customHeight="1">
      <c r="A11" s="48">
        <f>totaal!A11</f>
        <v>0</v>
      </c>
      <c r="B11" s="48">
        <f>totaal!E11</f>
        <v>0</v>
      </c>
      <c r="C11" s="48">
        <f>totaal!F11</f>
        <v>0</v>
      </c>
      <c r="D11" s="49">
        <f>totaal!G11</f>
        <v>116</v>
      </c>
      <c r="E11" s="50"/>
      <c r="F11" s="49">
        <f t="shared" si="0"/>
        <v>99999</v>
      </c>
      <c r="G11" s="51">
        <f t="shared" si="1"/>
        <v>0</v>
      </c>
      <c r="H11" s="52">
        <f t="shared" si="2"/>
        <v>0</v>
      </c>
      <c r="I11" s="51">
        <f t="shared" si="3"/>
        <v>0</v>
      </c>
      <c r="J11" s="49">
        <f t="shared" si="4"/>
        <v>0</v>
      </c>
      <c r="K11" s="26">
        <f t="shared" si="5"/>
        <v>0</v>
      </c>
    </row>
    <row r="12" spans="1:11" ht="12.75" customHeight="1">
      <c r="A12" s="48">
        <f>totaal!A12</f>
        <v>0</v>
      </c>
      <c r="B12" s="48">
        <f>totaal!E12</f>
        <v>0</v>
      </c>
      <c r="C12" s="48">
        <f>totaal!F12</f>
        <v>0</v>
      </c>
      <c r="D12" s="49">
        <f>totaal!G12</f>
        <v>0</v>
      </c>
      <c r="E12" s="50"/>
      <c r="F12" s="49">
        <f t="shared" si="0"/>
        <v>99999</v>
      </c>
      <c r="G12" s="51">
        <f t="shared" si="1"/>
        <v>0</v>
      </c>
      <c r="H12" s="52">
        <f t="shared" si="2"/>
        <v>0</v>
      </c>
      <c r="I12" s="51">
        <f t="shared" si="3"/>
        <v>0</v>
      </c>
      <c r="J12" s="49">
        <f t="shared" si="4"/>
        <v>0</v>
      </c>
      <c r="K12" s="26">
        <f t="shared" si="5"/>
        <v>0</v>
      </c>
    </row>
    <row r="13" spans="1:11" ht="12.75" customHeight="1">
      <c r="A13" s="48">
        <f>totaal!A13</f>
        <v>0</v>
      </c>
      <c r="B13" s="48">
        <f>totaal!E13</f>
        <v>0</v>
      </c>
      <c r="C13" s="48">
        <f>totaal!F13</f>
        <v>0</v>
      </c>
      <c r="D13" s="49">
        <f>totaal!G13</f>
        <v>111</v>
      </c>
      <c r="E13" s="50"/>
      <c r="F13" s="49">
        <f t="shared" si="0"/>
        <v>99999</v>
      </c>
      <c r="G13" s="51">
        <f t="shared" si="1"/>
        <v>0</v>
      </c>
      <c r="H13" s="52">
        <f t="shared" si="2"/>
        <v>0</v>
      </c>
      <c r="I13" s="51">
        <f t="shared" si="3"/>
        <v>0</v>
      </c>
      <c r="J13" s="49">
        <f t="shared" si="4"/>
        <v>0</v>
      </c>
      <c r="K13" s="26">
        <f t="shared" si="5"/>
        <v>0</v>
      </c>
    </row>
    <row r="14" spans="1:11" ht="12.75" customHeight="1">
      <c r="A14" s="48">
        <f>totaal!A14</f>
        <v>0</v>
      </c>
      <c r="B14" s="48">
        <f>totaal!E14</f>
        <v>0</v>
      </c>
      <c r="C14" s="48">
        <f>totaal!F14</f>
        <v>0</v>
      </c>
      <c r="D14" s="49">
        <f>totaal!G14</f>
        <v>107</v>
      </c>
      <c r="E14" s="50"/>
      <c r="F14" s="49">
        <f t="shared" si="0"/>
        <v>99999</v>
      </c>
      <c r="G14" s="51">
        <f t="shared" si="1"/>
        <v>0</v>
      </c>
      <c r="H14" s="52">
        <f t="shared" si="2"/>
        <v>0</v>
      </c>
      <c r="I14" s="51">
        <f t="shared" si="3"/>
        <v>0</v>
      </c>
      <c r="J14" s="49">
        <f t="shared" si="4"/>
        <v>0</v>
      </c>
      <c r="K14" s="26">
        <f t="shared" si="5"/>
        <v>0</v>
      </c>
    </row>
    <row r="15" spans="1:11" ht="12.75" customHeight="1">
      <c r="A15" s="48">
        <f>totaal!A15</f>
        <v>0</v>
      </c>
      <c r="B15" s="48">
        <f>totaal!E15</f>
        <v>0</v>
      </c>
      <c r="C15" s="48">
        <f>totaal!F15</f>
        <v>0</v>
      </c>
      <c r="D15" s="49">
        <f>totaal!G15</f>
        <v>0</v>
      </c>
      <c r="E15" s="50"/>
      <c r="F15" s="49">
        <f t="shared" si="0"/>
        <v>99999</v>
      </c>
      <c r="G15" s="51">
        <f t="shared" si="1"/>
        <v>0</v>
      </c>
      <c r="H15" s="52">
        <f t="shared" si="2"/>
        <v>0</v>
      </c>
      <c r="I15" s="51">
        <f t="shared" si="3"/>
        <v>0</v>
      </c>
      <c r="J15" s="49">
        <f t="shared" si="4"/>
        <v>0</v>
      </c>
      <c r="K15" s="26">
        <f t="shared" si="5"/>
        <v>0</v>
      </c>
    </row>
    <row r="16" spans="1:11" ht="12.75" customHeight="1">
      <c r="A16" s="48">
        <f>totaal!A16</f>
        <v>0</v>
      </c>
      <c r="B16" s="48">
        <f>totaal!E16</f>
        <v>0</v>
      </c>
      <c r="C16" s="48">
        <f>totaal!F16</f>
        <v>0</v>
      </c>
      <c r="D16" s="49">
        <f>totaal!G16</f>
        <v>0</v>
      </c>
      <c r="E16" s="50"/>
      <c r="F16" s="49">
        <f t="shared" si="0"/>
        <v>99999</v>
      </c>
      <c r="G16" s="51">
        <f t="shared" si="1"/>
        <v>0</v>
      </c>
      <c r="H16" s="52">
        <f t="shared" si="2"/>
        <v>0</v>
      </c>
      <c r="I16" s="51">
        <f t="shared" si="3"/>
        <v>0</v>
      </c>
      <c r="J16" s="49">
        <f t="shared" si="4"/>
        <v>0</v>
      </c>
      <c r="K16" s="26">
        <f t="shared" si="5"/>
        <v>0</v>
      </c>
    </row>
    <row r="17" spans="1:11" ht="12.75" customHeight="1">
      <c r="A17" s="48">
        <f>totaal!A17</f>
        <v>0</v>
      </c>
      <c r="B17" s="48">
        <f>totaal!E17</f>
        <v>0</v>
      </c>
      <c r="C17" s="48">
        <f>totaal!F17</f>
        <v>0</v>
      </c>
      <c r="D17" s="49">
        <f>totaal!G17</f>
        <v>0</v>
      </c>
      <c r="E17" s="50"/>
      <c r="F17" s="49">
        <f t="shared" si="0"/>
        <v>99999</v>
      </c>
      <c r="G17" s="51">
        <f t="shared" si="1"/>
        <v>0</v>
      </c>
      <c r="H17" s="52">
        <f t="shared" si="2"/>
        <v>0</v>
      </c>
      <c r="I17" s="51">
        <f t="shared" si="3"/>
        <v>0</v>
      </c>
      <c r="J17" s="49">
        <f t="shared" si="4"/>
        <v>0</v>
      </c>
      <c r="K17" s="26">
        <f t="shared" si="5"/>
        <v>0</v>
      </c>
    </row>
    <row r="18" spans="1:11" ht="12.75" customHeight="1">
      <c r="A18" s="48">
        <f>totaal!A18</f>
        <v>0</v>
      </c>
      <c r="B18" s="48">
        <f>totaal!E18</f>
        <v>0</v>
      </c>
      <c r="C18" s="48">
        <f>totaal!F18</f>
        <v>0</v>
      </c>
      <c r="D18" s="49">
        <f>totaal!G18</f>
        <v>0</v>
      </c>
      <c r="E18" s="50"/>
      <c r="F18" s="49">
        <f t="shared" si="0"/>
        <v>99999</v>
      </c>
      <c r="G18" s="51">
        <f t="shared" si="1"/>
        <v>0</v>
      </c>
      <c r="H18" s="52">
        <f t="shared" si="2"/>
        <v>0</v>
      </c>
      <c r="I18" s="51">
        <f t="shared" si="3"/>
        <v>0</v>
      </c>
      <c r="J18" s="49">
        <f t="shared" si="4"/>
        <v>0</v>
      </c>
      <c r="K18" s="26">
        <f t="shared" si="5"/>
        <v>0</v>
      </c>
    </row>
    <row r="19" spans="1:11" ht="12.75" customHeight="1">
      <c r="A19" s="48">
        <f>totaal!A19</f>
        <v>0</v>
      </c>
      <c r="B19" s="48">
        <f>totaal!E19</f>
        <v>0</v>
      </c>
      <c r="C19" s="48">
        <f>totaal!F19</f>
        <v>0</v>
      </c>
      <c r="D19" s="49">
        <f>totaal!G19</f>
        <v>0</v>
      </c>
      <c r="E19" s="50"/>
      <c r="F19" s="49">
        <f t="shared" si="0"/>
        <v>99999</v>
      </c>
      <c r="G19" s="51">
        <f t="shared" si="1"/>
        <v>0</v>
      </c>
      <c r="H19" s="52">
        <f t="shared" si="2"/>
        <v>0</v>
      </c>
      <c r="I19" s="51">
        <f t="shared" si="3"/>
        <v>0</v>
      </c>
      <c r="J19" s="49">
        <f t="shared" si="4"/>
        <v>0</v>
      </c>
      <c r="K19" s="26">
        <f t="shared" si="5"/>
        <v>0</v>
      </c>
    </row>
    <row r="20" spans="1:11" ht="12.75" customHeight="1">
      <c r="A20" s="48">
        <f>totaal!A20</f>
        <v>0</v>
      </c>
      <c r="B20" s="48">
        <f>totaal!E20</f>
        <v>0</v>
      </c>
      <c r="C20" s="48">
        <f>totaal!F20</f>
        <v>0</v>
      </c>
      <c r="D20" s="49">
        <f>totaal!G20</f>
        <v>0</v>
      </c>
      <c r="E20" s="50"/>
      <c r="F20" s="49">
        <f t="shared" si="0"/>
        <v>99999</v>
      </c>
      <c r="G20" s="51">
        <f t="shared" si="1"/>
        <v>0</v>
      </c>
      <c r="H20" s="52">
        <f t="shared" si="2"/>
        <v>0</v>
      </c>
      <c r="I20" s="51">
        <f t="shared" si="3"/>
        <v>0</v>
      </c>
      <c r="J20" s="49">
        <f t="shared" si="4"/>
        <v>0</v>
      </c>
      <c r="K20" s="26">
        <f t="shared" si="5"/>
        <v>0</v>
      </c>
    </row>
    <row r="21" spans="1:11" ht="12.75" customHeight="1">
      <c r="A21" s="48">
        <f>totaal!A21</f>
        <v>0</v>
      </c>
      <c r="B21" s="48">
        <f>totaal!E21</f>
        <v>0</v>
      </c>
      <c r="C21" s="48">
        <f>totaal!F21</f>
        <v>0</v>
      </c>
      <c r="D21" s="49">
        <f>totaal!G21</f>
        <v>0</v>
      </c>
      <c r="E21" s="50"/>
      <c r="F21" s="49">
        <f t="shared" si="0"/>
        <v>99999</v>
      </c>
      <c r="G21" s="51">
        <f t="shared" si="1"/>
        <v>0</v>
      </c>
      <c r="H21" s="52">
        <f t="shared" si="2"/>
        <v>0</v>
      </c>
      <c r="I21" s="51">
        <f t="shared" si="3"/>
        <v>0</v>
      </c>
      <c r="J21" s="49">
        <f t="shared" si="4"/>
        <v>0</v>
      </c>
      <c r="K21" s="26">
        <f t="shared" si="5"/>
        <v>0</v>
      </c>
    </row>
    <row r="22" spans="1:11" ht="19.5" customHeight="1">
      <c r="A22" s="43">
        <f>totaal!A22</f>
        <v>0</v>
      </c>
      <c r="B22" s="43"/>
      <c r="C22" s="44">
        <f>COUNTIF(F23:F40,"&lt;99998")</f>
        <v>0</v>
      </c>
      <c r="D22" s="45" t="s">
        <v>52</v>
      </c>
      <c r="E22" s="46"/>
      <c r="F22" s="47">
        <f>(HOUR($E$22)*3600)+(MINUTE($E$22)*60)+SECOND($E$22)</f>
        <v>0</v>
      </c>
      <c r="G22" s="53"/>
      <c r="H22" s="54"/>
      <c r="I22" s="53"/>
      <c r="J22" s="55"/>
      <c r="K22" s="56"/>
    </row>
    <row r="23" spans="1:11" ht="12.75" customHeight="1">
      <c r="A23" s="48">
        <f>totaal!A23</f>
        <v>0</v>
      </c>
      <c r="B23" s="48">
        <f>totaal!E23</f>
        <v>0</v>
      </c>
      <c r="C23" s="48">
        <f>totaal!F23</f>
        <v>0</v>
      </c>
      <c r="D23" s="49">
        <f>totaal!G23</f>
        <v>150</v>
      </c>
      <c r="E23" s="50"/>
      <c r="F23" s="49">
        <f>IF(OR($F$22=0,ISBLANK(E23)),99999,IF(OR(E23="DNF",E23="dnf"),99997,IF(OR(E23="DNS",E23="dns"),99998,((HOUR(E23)*3600)+(MINUTE(E23)*60)+SECOND(E23))-F$22)))</f>
        <v>99999</v>
      </c>
      <c r="G23" s="51">
        <f aca="true" t="shared" si="6" ref="G23:G40">IF(F23&gt;99990,"",F23/3600/24)</f>
        <v>0</v>
      </c>
      <c r="H23" s="52">
        <f aca="true" t="shared" si="7" ref="H23:H40">IF(F23&gt;99990,"",(F23*100)/D23)</f>
        <v>0</v>
      </c>
      <c r="I23" s="51">
        <f aca="true" t="shared" si="8" ref="I23:I40">IF(F23&gt;99990,"",H23/3600/24)</f>
        <v>0</v>
      </c>
      <c r="J23" s="49">
        <f aca="true" t="shared" si="9" ref="J23:J40">IF(F23&lt;99997,RANK(H23,$H$23:$H$40,1),IF(F23=99998,2+$C$22,IF(F23=99997,1+$C$22,0)))</f>
        <v>0</v>
      </c>
      <c r="K23" s="26">
        <f aca="true" t="shared" si="10" ref="K23:K40">IF(F23=99999,"",CHOOSE(J23,0,3,5.7,8,10,11.7,13,14,15,16,17,18,19,20,21,22,23,24,25,26))</f>
        <v>0</v>
      </c>
    </row>
    <row r="24" spans="1:11" ht="12.75" customHeight="1">
      <c r="A24" s="48">
        <f>totaal!A24</f>
        <v>0</v>
      </c>
      <c r="B24" s="48">
        <f>totaal!E24</f>
        <v>0</v>
      </c>
      <c r="C24" s="48">
        <f>totaal!F24</f>
        <v>0</v>
      </c>
      <c r="D24" s="49">
        <f>totaal!G24</f>
        <v>150</v>
      </c>
      <c r="E24" s="50"/>
      <c r="F24" s="49">
        <f aca="true" t="shared" si="11" ref="F24:F40">IF(OR($F$22=0,ISBLANK(E24)),99999,IF(OR(E24="DNF",E24="dnf"),99998,IF(OR(E24="DNS",E24="dns"),99997,((HOUR(E24)*3600)+(MINUTE(E24)*60)+SECOND(E24))-F$22)))</f>
        <v>99999</v>
      </c>
      <c r="G24" s="51">
        <f t="shared" si="6"/>
        <v>0</v>
      </c>
      <c r="H24" s="52">
        <f t="shared" si="7"/>
        <v>0</v>
      </c>
      <c r="I24" s="51">
        <f t="shared" si="8"/>
        <v>0</v>
      </c>
      <c r="J24" s="49">
        <f t="shared" si="9"/>
        <v>0</v>
      </c>
      <c r="K24" s="26">
        <f t="shared" si="10"/>
        <v>0</v>
      </c>
    </row>
    <row r="25" spans="1:11" ht="12.75" customHeight="1">
      <c r="A25" s="48">
        <f>totaal!A25</f>
        <v>0</v>
      </c>
      <c r="B25" s="48">
        <f>totaal!E25</f>
        <v>0</v>
      </c>
      <c r="C25" s="48">
        <f>totaal!F25</f>
        <v>0</v>
      </c>
      <c r="D25" s="49">
        <f>totaal!G25</f>
        <v>0</v>
      </c>
      <c r="E25" s="50"/>
      <c r="F25" s="49">
        <f t="shared" si="11"/>
        <v>99999</v>
      </c>
      <c r="G25" s="51">
        <f t="shared" si="6"/>
        <v>0</v>
      </c>
      <c r="H25" s="52">
        <f t="shared" si="7"/>
        <v>0</v>
      </c>
      <c r="I25" s="51">
        <f t="shared" si="8"/>
        <v>0</v>
      </c>
      <c r="J25" s="49">
        <f t="shared" si="9"/>
        <v>0</v>
      </c>
      <c r="K25" s="26">
        <f t="shared" si="10"/>
        <v>0</v>
      </c>
    </row>
    <row r="26" spans="1:11" ht="12.75" customHeight="1">
      <c r="A26" s="48">
        <f>totaal!A26</f>
        <v>0</v>
      </c>
      <c r="B26" s="48">
        <f>totaal!E26</f>
        <v>0</v>
      </c>
      <c r="C26" s="48">
        <f>totaal!F26</f>
        <v>0</v>
      </c>
      <c r="D26" s="49">
        <f>totaal!G26</f>
        <v>0</v>
      </c>
      <c r="E26" s="50"/>
      <c r="F26" s="49">
        <f t="shared" si="11"/>
        <v>99999</v>
      </c>
      <c r="G26" s="51">
        <f t="shared" si="6"/>
        <v>0</v>
      </c>
      <c r="H26" s="52">
        <f t="shared" si="7"/>
        <v>0</v>
      </c>
      <c r="I26" s="51">
        <f t="shared" si="8"/>
        <v>0</v>
      </c>
      <c r="J26" s="49">
        <f t="shared" si="9"/>
        <v>0</v>
      </c>
      <c r="K26" s="26">
        <f t="shared" si="10"/>
        <v>0</v>
      </c>
    </row>
    <row r="27" spans="1:11" ht="12.75" customHeight="1">
      <c r="A27" s="48">
        <f>totaal!A27</f>
        <v>0</v>
      </c>
      <c r="B27" s="48">
        <f>totaal!E27</f>
        <v>0</v>
      </c>
      <c r="C27" s="48">
        <f>totaal!F27</f>
        <v>0</v>
      </c>
      <c r="D27" s="49">
        <f>totaal!G27</f>
        <v>0</v>
      </c>
      <c r="E27" s="50"/>
      <c r="F27" s="49">
        <f t="shared" si="11"/>
        <v>99999</v>
      </c>
      <c r="G27" s="51">
        <f t="shared" si="6"/>
        <v>0</v>
      </c>
      <c r="H27" s="52">
        <f t="shared" si="7"/>
        <v>0</v>
      </c>
      <c r="I27" s="51">
        <f t="shared" si="8"/>
        <v>0</v>
      </c>
      <c r="J27" s="49">
        <f t="shared" si="9"/>
        <v>0</v>
      </c>
      <c r="K27" s="26">
        <f t="shared" si="10"/>
        <v>0</v>
      </c>
    </row>
    <row r="28" spans="1:11" ht="12.75" customHeight="1">
      <c r="A28" s="48">
        <f>totaal!A28</f>
        <v>0</v>
      </c>
      <c r="B28" s="48">
        <f>totaal!E28</f>
        <v>0</v>
      </c>
      <c r="C28" s="48">
        <f>totaal!F28</f>
        <v>0</v>
      </c>
      <c r="D28" s="49">
        <f>totaal!G28</f>
        <v>0</v>
      </c>
      <c r="E28" s="50"/>
      <c r="F28" s="49">
        <f t="shared" si="11"/>
        <v>99999</v>
      </c>
      <c r="G28" s="51">
        <f t="shared" si="6"/>
        <v>0</v>
      </c>
      <c r="H28" s="52">
        <f t="shared" si="7"/>
        <v>0</v>
      </c>
      <c r="I28" s="51">
        <f t="shared" si="8"/>
        <v>0</v>
      </c>
      <c r="J28" s="49">
        <f t="shared" si="9"/>
        <v>0</v>
      </c>
      <c r="K28" s="26">
        <f t="shared" si="10"/>
        <v>0</v>
      </c>
    </row>
    <row r="29" spans="1:11" ht="12.75" customHeight="1">
      <c r="A29" s="48">
        <f>totaal!A29</f>
        <v>0</v>
      </c>
      <c r="B29" s="48">
        <f>totaal!E29</f>
        <v>0</v>
      </c>
      <c r="C29" s="48">
        <f>totaal!F29</f>
        <v>0</v>
      </c>
      <c r="D29" s="49">
        <f>totaal!G29</f>
        <v>0</v>
      </c>
      <c r="E29" s="50"/>
      <c r="F29" s="49">
        <f t="shared" si="11"/>
        <v>99999</v>
      </c>
      <c r="G29" s="51">
        <f t="shared" si="6"/>
        <v>0</v>
      </c>
      <c r="H29" s="52">
        <f t="shared" si="7"/>
        <v>0</v>
      </c>
      <c r="I29" s="51">
        <f t="shared" si="8"/>
        <v>0</v>
      </c>
      <c r="J29" s="49">
        <f t="shared" si="9"/>
        <v>0</v>
      </c>
      <c r="K29" s="26">
        <f t="shared" si="10"/>
        <v>0</v>
      </c>
    </row>
    <row r="30" spans="1:11" ht="12.75" customHeight="1">
      <c r="A30" s="48">
        <f>totaal!A30</f>
        <v>0</v>
      </c>
      <c r="B30" s="48">
        <f>totaal!E30</f>
        <v>0</v>
      </c>
      <c r="C30" s="48">
        <f>totaal!F30</f>
        <v>0</v>
      </c>
      <c r="D30" s="49">
        <f>totaal!G30</f>
        <v>0</v>
      </c>
      <c r="E30" s="50"/>
      <c r="F30" s="49">
        <f t="shared" si="11"/>
        <v>99999</v>
      </c>
      <c r="G30" s="51">
        <f t="shared" si="6"/>
        <v>0</v>
      </c>
      <c r="H30" s="52">
        <f t="shared" si="7"/>
        <v>0</v>
      </c>
      <c r="I30" s="51">
        <f t="shared" si="8"/>
        <v>0</v>
      </c>
      <c r="J30" s="49">
        <f t="shared" si="9"/>
        <v>0</v>
      </c>
      <c r="K30" s="26">
        <f t="shared" si="10"/>
        <v>0</v>
      </c>
    </row>
    <row r="31" spans="1:11" ht="12.75" customHeight="1">
      <c r="A31" s="48">
        <f>totaal!A31</f>
        <v>0</v>
      </c>
      <c r="B31" s="48">
        <f>totaal!E31</f>
        <v>0</v>
      </c>
      <c r="C31" s="48">
        <f>totaal!F31</f>
        <v>0</v>
      </c>
      <c r="D31" s="49">
        <f>totaal!G31</f>
        <v>0</v>
      </c>
      <c r="E31" s="50"/>
      <c r="F31" s="49">
        <f t="shared" si="11"/>
        <v>99999</v>
      </c>
      <c r="G31" s="51">
        <f t="shared" si="6"/>
        <v>0</v>
      </c>
      <c r="H31" s="52">
        <f t="shared" si="7"/>
        <v>0</v>
      </c>
      <c r="I31" s="51">
        <f t="shared" si="8"/>
        <v>0</v>
      </c>
      <c r="J31" s="49">
        <f t="shared" si="9"/>
        <v>0</v>
      </c>
      <c r="K31" s="26">
        <f t="shared" si="10"/>
        <v>0</v>
      </c>
    </row>
    <row r="32" spans="1:11" ht="12.75" customHeight="1">
      <c r="A32" s="48">
        <f>totaal!A32</f>
        <v>0</v>
      </c>
      <c r="B32" s="48">
        <f>totaal!E32</f>
        <v>0</v>
      </c>
      <c r="C32" s="48">
        <f>totaal!F32</f>
        <v>0</v>
      </c>
      <c r="D32" s="49">
        <f>totaal!G32</f>
        <v>0</v>
      </c>
      <c r="E32" s="50"/>
      <c r="F32" s="49">
        <f t="shared" si="11"/>
        <v>99999</v>
      </c>
      <c r="G32" s="51">
        <f t="shared" si="6"/>
        <v>0</v>
      </c>
      <c r="H32" s="52">
        <f t="shared" si="7"/>
        <v>0</v>
      </c>
      <c r="I32" s="51">
        <f t="shared" si="8"/>
        <v>0</v>
      </c>
      <c r="J32" s="49">
        <f t="shared" si="9"/>
        <v>0</v>
      </c>
      <c r="K32" s="26">
        <f t="shared" si="10"/>
        <v>0</v>
      </c>
    </row>
    <row r="33" spans="1:11" ht="12.75" customHeight="1">
      <c r="A33" s="48">
        <f>totaal!A33</f>
        <v>0</v>
      </c>
      <c r="B33" s="48">
        <f>totaal!E33</f>
        <v>0</v>
      </c>
      <c r="C33" s="48">
        <f>totaal!F33</f>
        <v>0</v>
      </c>
      <c r="D33" s="49">
        <f>totaal!G33</f>
        <v>0</v>
      </c>
      <c r="E33" s="50"/>
      <c r="F33" s="49">
        <f t="shared" si="11"/>
        <v>99999</v>
      </c>
      <c r="G33" s="51">
        <f t="shared" si="6"/>
        <v>0</v>
      </c>
      <c r="H33" s="52">
        <f t="shared" si="7"/>
        <v>0</v>
      </c>
      <c r="I33" s="51">
        <f t="shared" si="8"/>
        <v>0</v>
      </c>
      <c r="J33" s="49">
        <f t="shared" si="9"/>
        <v>0</v>
      </c>
      <c r="K33" s="26">
        <f t="shared" si="10"/>
        <v>0</v>
      </c>
    </row>
    <row r="34" spans="1:11" ht="12.75" customHeight="1">
      <c r="A34" s="48">
        <f>totaal!A34</f>
        <v>0</v>
      </c>
      <c r="B34" s="48">
        <f>totaal!E34</f>
        <v>0</v>
      </c>
      <c r="C34" s="48">
        <f>totaal!F34</f>
        <v>0</v>
      </c>
      <c r="D34" s="49">
        <f>totaal!G34</f>
        <v>0</v>
      </c>
      <c r="E34" s="50"/>
      <c r="F34" s="49">
        <f t="shared" si="11"/>
        <v>99999</v>
      </c>
      <c r="G34" s="51">
        <f t="shared" si="6"/>
        <v>0</v>
      </c>
      <c r="H34" s="52">
        <f t="shared" si="7"/>
        <v>0</v>
      </c>
      <c r="I34" s="51">
        <f t="shared" si="8"/>
        <v>0</v>
      </c>
      <c r="J34" s="49">
        <f t="shared" si="9"/>
        <v>0</v>
      </c>
      <c r="K34" s="26">
        <f t="shared" si="10"/>
        <v>0</v>
      </c>
    </row>
    <row r="35" spans="1:11" ht="12.75" customHeight="1">
      <c r="A35" s="48">
        <f>totaal!A35</f>
        <v>0</v>
      </c>
      <c r="B35" s="48">
        <f>totaal!E35</f>
        <v>0</v>
      </c>
      <c r="C35" s="48">
        <f>totaal!F35</f>
        <v>0</v>
      </c>
      <c r="D35" s="49">
        <f>totaal!G35</f>
        <v>0</v>
      </c>
      <c r="E35" s="50"/>
      <c r="F35" s="49">
        <f t="shared" si="11"/>
        <v>99999</v>
      </c>
      <c r="G35" s="51">
        <f t="shared" si="6"/>
        <v>0</v>
      </c>
      <c r="H35" s="52">
        <f t="shared" si="7"/>
        <v>0</v>
      </c>
      <c r="I35" s="51">
        <f t="shared" si="8"/>
        <v>0</v>
      </c>
      <c r="J35" s="49">
        <f t="shared" si="9"/>
        <v>0</v>
      </c>
      <c r="K35" s="26">
        <f t="shared" si="10"/>
        <v>0</v>
      </c>
    </row>
    <row r="36" spans="1:11" ht="12.75" customHeight="1">
      <c r="A36" s="48">
        <f>totaal!A36</f>
        <v>0</v>
      </c>
      <c r="B36" s="48">
        <f>totaal!E36</f>
        <v>0</v>
      </c>
      <c r="C36" s="48">
        <f>totaal!F36</f>
        <v>0</v>
      </c>
      <c r="D36" s="49">
        <f>totaal!G36</f>
        <v>0</v>
      </c>
      <c r="E36" s="50"/>
      <c r="F36" s="49">
        <f t="shared" si="11"/>
        <v>99999</v>
      </c>
      <c r="G36" s="51">
        <f t="shared" si="6"/>
        <v>0</v>
      </c>
      <c r="H36" s="52">
        <f t="shared" si="7"/>
        <v>0</v>
      </c>
      <c r="I36" s="51">
        <f t="shared" si="8"/>
        <v>0</v>
      </c>
      <c r="J36" s="49">
        <f t="shared" si="9"/>
        <v>0</v>
      </c>
      <c r="K36" s="26">
        <f t="shared" si="10"/>
        <v>0</v>
      </c>
    </row>
    <row r="37" spans="1:11" ht="12.75" customHeight="1">
      <c r="A37" s="48">
        <f>totaal!A37</f>
        <v>0</v>
      </c>
      <c r="B37" s="48">
        <f>totaal!E37</f>
        <v>0</v>
      </c>
      <c r="C37" s="48">
        <f>totaal!F37</f>
        <v>0</v>
      </c>
      <c r="D37" s="49">
        <f>totaal!G37</f>
        <v>0</v>
      </c>
      <c r="E37" s="50"/>
      <c r="F37" s="49">
        <f t="shared" si="11"/>
        <v>99999</v>
      </c>
      <c r="G37" s="51">
        <f t="shared" si="6"/>
        <v>0</v>
      </c>
      <c r="H37" s="52">
        <f t="shared" si="7"/>
        <v>0</v>
      </c>
      <c r="I37" s="51">
        <f t="shared" si="8"/>
        <v>0</v>
      </c>
      <c r="J37" s="49">
        <f t="shared" si="9"/>
        <v>0</v>
      </c>
      <c r="K37" s="26">
        <f t="shared" si="10"/>
        <v>0</v>
      </c>
    </row>
    <row r="38" spans="1:11" ht="12.75" customHeight="1">
      <c r="A38" s="48">
        <f>totaal!A38</f>
        <v>0</v>
      </c>
      <c r="B38" s="48">
        <f>totaal!E38</f>
        <v>0</v>
      </c>
      <c r="C38" s="48">
        <f>totaal!F38</f>
        <v>0</v>
      </c>
      <c r="D38" s="49">
        <f>totaal!G38</f>
        <v>0</v>
      </c>
      <c r="E38" s="50"/>
      <c r="F38" s="49">
        <f t="shared" si="11"/>
        <v>99999</v>
      </c>
      <c r="G38" s="51">
        <f t="shared" si="6"/>
        <v>0</v>
      </c>
      <c r="H38" s="52">
        <f t="shared" si="7"/>
        <v>0</v>
      </c>
      <c r="I38" s="51">
        <f t="shared" si="8"/>
        <v>0</v>
      </c>
      <c r="J38" s="49">
        <f t="shared" si="9"/>
        <v>0</v>
      </c>
      <c r="K38" s="26">
        <f t="shared" si="10"/>
        <v>0</v>
      </c>
    </row>
    <row r="39" spans="1:11" ht="12.75" customHeight="1">
      <c r="A39" s="48">
        <f>totaal!A39</f>
        <v>0</v>
      </c>
      <c r="B39" s="48">
        <f>totaal!E39</f>
        <v>0</v>
      </c>
      <c r="C39" s="48">
        <f>totaal!F39</f>
        <v>0</v>
      </c>
      <c r="D39" s="49">
        <f>totaal!G39</f>
        <v>0</v>
      </c>
      <c r="E39" s="50"/>
      <c r="F39" s="49">
        <f t="shared" si="11"/>
        <v>99999</v>
      </c>
      <c r="G39" s="51">
        <f t="shared" si="6"/>
        <v>0</v>
      </c>
      <c r="H39" s="52">
        <f t="shared" si="7"/>
        <v>0</v>
      </c>
      <c r="I39" s="51">
        <f t="shared" si="8"/>
        <v>0</v>
      </c>
      <c r="J39" s="49">
        <f t="shared" si="9"/>
        <v>0</v>
      </c>
      <c r="K39" s="26">
        <f t="shared" si="10"/>
        <v>0</v>
      </c>
    </row>
    <row r="40" spans="1:11" ht="12.75" customHeight="1">
      <c r="A40" s="48">
        <f>totaal!A40</f>
        <v>0</v>
      </c>
      <c r="B40" s="48">
        <f>totaal!E40</f>
        <v>0</v>
      </c>
      <c r="C40" s="48">
        <f>totaal!F40</f>
        <v>0</v>
      </c>
      <c r="D40" s="49">
        <f>totaal!G40</f>
        <v>0</v>
      </c>
      <c r="E40" s="50"/>
      <c r="F40" s="49">
        <f t="shared" si="11"/>
        <v>99999</v>
      </c>
      <c r="G40" s="51">
        <f t="shared" si="6"/>
        <v>0</v>
      </c>
      <c r="H40" s="52">
        <f t="shared" si="7"/>
        <v>0</v>
      </c>
      <c r="I40" s="51">
        <f t="shared" si="8"/>
        <v>0</v>
      </c>
      <c r="J40" s="49">
        <f t="shared" si="9"/>
        <v>0</v>
      </c>
      <c r="K40" s="26">
        <f t="shared" si="10"/>
        <v>0</v>
      </c>
    </row>
    <row r="41" spans="1:11" ht="19.5" customHeight="1">
      <c r="A41" s="43">
        <f>totaal!A41</f>
        <v>0</v>
      </c>
      <c r="B41" s="43"/>
      <c r="C41" s="44">
        <f>COUNTIF(F42:F59,"&lt;99998")</f>
        <v>0</v>
      </c>
      <c r="D41" s="45" t="s">
        <v>52</v>
      </c>
      <c r="E41" s="46"/>
      <c r="F41" s="47">
        <f>(HOUR($E$41)*3600)+(MINUTE($E$41)*60)+SECOND($E$41)</f>
        <v>0</v>
      </c>
      <c r="G41" s="53"/>
      <c r="H41" s="54"/>
      <c r="I41" s="53"/>
      <c r="J41" s="55"/>
      <c r="K41" s="56"/>
    </row>
    <row r="42" spans="1:11" ht="12">
      <c r="A42" s="48">
        <f>totaal!A42</f>
        <v>0</v>
      </c>
      <c r="B42" s="48">
        <f>totaal!E42</f>
        <v>0</v>
      </c>
      <c r="C42" s="48">
        <f>totaal!F42</f>
        <v>0</v>
      </c>
      <c r="D42" s="49">
        <f>totaal!G42</f>
        <v>0</v>
      </c>
      <c r="E42" s="50"/>
      <c r="F42" s="49">
        <f aca="true" t="shared" si="12" ref="F42:F59">IF(OR($F$41=0,ISBLANK(E42)),99999,IF(OR(E42="DNF",E42="dnf"),99998,IF(OR(E42="DNS",E42="dns"),99997,((HOUR(E42)*3600)+(MINUTE(E42)*60)+SECOND(E42))-F$41)))</f>
        <v>99999</v>
      </c>
      <c r="G42" s="51">
        <f aca="true" t="shared" si="13" ref="G42:G59">IF(F42&gt;99990,"",F42/3600/24)</f>
        <v>0</v>
      </c>
      <c r="H42" s="52">
        <f aca="true" t="shared" si="14" ref="H42:H59">IF(F42&gt;99990,"",(F42*100)/D42)</f>
        <v>0</v>
      </c>
      <c r="I42" s="51">
        <f aca="true" t="shared" si="15" ref="I42:I59">IF(F42&gt;99990,"",H42/3600/24)</f>
        <v>0</v>
      </c>
      <c r="J42" s="49">
        <f aca="true" t="shared" si="16" ref="J42:J59">IF(F42&lt;99997,RANK(H42,$H$42:$H$59,1),IF(F42=99998,2+$C$41,IF(F42=99997,1+$C$41,0)))</f>
        <v>0</v>
      </c>
      <c r="K42" s="26">
        <f aca="true" t="shared" si="17" ref="K42:K59">IF(F42=99999,"",CHOOSE(J42,0,3,5.7,8,10,11.7,13,14,15,16,17,18,19,20,21,22,23,24,25,26))</f>
        <v>0</v>
      </c>
    </row>
    <row r="43" spans="1:11" ht="12">
      <c r="A43" s="48">
        <f>totaal!A43</f>
        <v>0</v>
      </c>
      <c r="B43" s="48">
        <f>totaal!E43</f>
        <v>0</v>
      </c>
      <c r="C43" s="48">
        <f>totaal!F43</f>
        <v>0</v>
      </c>
      <c r="D43" s="49">
        <f>totaal!G43</f>
        <v>0</v>
      </c>
      <c r="E43" s="50"/>
      <c r="F43" s="49">
        <f t="shared" si="12"/>
        <v>99999</v>
      </c>
      <c r="G43" s="51">
        <f t="shared" si="13"/>
        <v>0</v>
      </c>
      <c r="H43" s="52">
        <f t="shared" si="14"/>
        <v>0</v>
      </c>
      <c r="I43" s="51">
        <f t="shared" si="15"/>
        <v>0</v>
      </c>
      <c r="J43" s="49">
        <f t="shared" si="16"/>
        <v>0</v>
      </c>
      <c r="K43" s="26">
        <f t="shared" si="17"/>
        <v>0</v>
      </c>
    </row>
    <row r="44" spans="1:11" ht="12">
      <c r="A44" s="48">
        <f>totaal!A44</f>
        <v>0</v>
      </c>
      <c r="B44" s="48">
        <f>totaal!E44</f>
        <v>0</v>
      </c>
      <c r="C44" s="48">
        <f>totaal!F44</f>
        <v>0</v>
      </c>
      <c r="D44" s="49">
        <f>totaal!G44</f>
        <v>0</v>
      </c>
      <c r="E44" s="50"/>
      <c r="F44" s="49">
        <f t="shared" si="12"/>
        <v>99999</v>
      </c>
      <c r="G44" s="51">
        <f t="shared" si="13"/>
        <v>0</v>
      </c>
      <c r="H44" s="52">
        <f t="shared" si="14"/>
        <v>0</v>
      </c>
      <c r="I44" s="51">
        <f t="shared" si="15"/>
        <v>0</v>
      </c>
      <c r="J44" s="49">
        <f t="shared" si="16"/>
        <v>0</v>
      </c>
      <c r="K44" s="26">
        <f t="shared" si="17"/>
        <v>0</v>
      </c>
    </row>
    <row r="45" spans="1:11" ht="12">
      <c r="A45" s="48">
        <f>totaal!A45</f>
        <v>0</v>
      </c>
      <c r="B45" s="48">
        <f>totaal!E45</f>
        <v>0</v>
      </c>
      <c r="C45" s="48">
        <f>totaal!F45</f>
        <v>0</v>
      </c>
      <c r="D45" s="49">
        <f>totaal!G45</f>
        <v>0</v>
      </c>
      <c r="E45" s="50"/>
      <c r="F45" s="49">
        <f t="shared" si="12"/>
        <v>99999</v>
      </c>
      <c r="G45" s="51">
        <f t="shared" si="13"/>
        <v>0</v>
      </c>
      <c r="H45" s="52">
        <f t="shared" si="14"/>
        <v>0</v>
      </c>
      <c r="I45" s="51">
        <f t="shared" si="15"/>
        <v>0</v>
      </c>
      <c r="J45" s="49">
        <f t="shared" si="16"/>
        <v>0</v>
      </c>
      <c r="K45" s="26">
        <f t="shared" si="17"/>
        <v>0</v>
      </c>
    </row>
    <row r="46" spans="1:11" ht="12">
      <c r="A46" s="48">
        <f>totaal!A46</f>
        <v>0</v>
      </c>
      <c r="B46" s="48">
        <f>totaal!E46</f>
        <v>0</v>
      </c>
      <c r="C46" s="48">
        <f>totaal!F46</f>
        <v>0</v>
      </c>
      <c r="D46" s="49">
        <f>totaal!G46</f>
        <v>0</v>
      </c>
      <c r="E46" s="50"/>
      <c r="F46" s="49">
        <f t="shared" si="12"/>
        <v>99999</v>
      </c>
      <c r="G46" s="51">
        <f t="shared" si="13"/>
        <v>0</v>
      </c>
      <c r="H46" s="52">
        <f t="shared" si="14"/>
        <v>0</v>
      </c>
      <c r="I46" s="51">
        <f t="shared" si="15"/>
        <v>0</v>
      </c>
      <c r="J46" s="49">
        <f t="shared" si="16"/>
        <v>0</v>
      </c>
      <c r="K46" s="26">
        <f t="shared" si="17"/>
        <v>0</v>
      </c>
    </row>
    <row r="47" spans="1:11" ht="12">
      <c r="A47" s="48">
        <f>totaal!A47</f>
        <v>0</v>
      </c>
      <c r="B47" s="48">
        <f>totaal!E47</f>
        <v>0</v>
      </c>
      <c r="C47" s="48">
        <f>totaal!F47</f>
        <v>0</v>
      </c>
      <c r="D47" s="49">
        <f>totaal!G47</f>
        <v>0</v>
      </c>
      <c r="E47" s="50"/>
      <c r="F47" s="49">
        <f t="shared" si="12"/>
        <v>99999</v>
      </c>
      <c r="G47" s="51">
        <f t="shared" si="13"/>
        <v>0</v>
      </c>
      <c r="H47" s="52">
        <f t="shared" si="14"/>
        <v>0</v>
      </c>
      <c r="I47" s="51">
        <f t="shared" si="15"/>
        <v>0</v>
      </c>
      <c r="J47" s="49">
        <f t="shared" si="16"/>
        <v>0</v>
      </c>
      <c r="K47" s="26">
        <f t="shared" si="17"/>
        <v>0</v>
      </c>
    </row>
    <row r="48" spans="1:11" ht="12">
      <c r="A48" s="48">
        <f>totaal!A48</f>
        <v>0</v>
      </c>
      <c r="B48" s="48">
        <f>totaal!E48</f>
        <v>0</v>
      </c>
      <c r="C48" s="48">
        <f>totaal!F48</f>
        <v>0</v>
      </c>
      <c r="D48" s="49">
        <f>totaal!G48</f>
        <v>0</v>
      </c>
      <c r="E48" s="50"/>
      <c r="F48" s="49">
        <f t="shared" si="12"/>
        <v>99999</v>
      </c>
      <c r="G48" s="51">
        <f t="shared" si="13"/>
        <v>0</v>
      </c>
      <c r="H48" s="52">
        <f t="shared" si="14"/>
        <v>0</v>
      </c>
      <c r="I48" s="51">
        <f t="shared" si="15"/>
        <v>0</v>
      </c>
      <c r="J48" s="49">
        <f t="shared" si="16"/>
        <v>0</v>
      </c>
      <c r="K48" s="26">
        <f t="shared" si="17"/>
        <v>0</v>
      </c>
    </row>
    <row r="49" spans="1:11" ht="12">
      <c r="A49" s="48">
        <f>totaal!A49</f>
        <v>0</v>
      </c>
      <c r="B49" s="48">
        <f>totaal!E49</f>
        <v>0</v>
      </c>
      <c r="C49" s="48">
        <f>totaal!F49</f>
        <v>0</v>
      </c>
      <c r="D49" s="49">
        <f>totaal!G49</f>
        <v>0</v>
      </c>
      <c r="E49" s="50"/>
      <c r="F49" s="49">
        <f t="shared" si="12"/>
        <v>99999</v>
      </c>
      <c r="G49" s="51">
        <f t="shared" si="13"/>
        <v>0</v>
      </c>
      <c r="H49" s="52">
        <f t="shared" si="14"/>
        <v>0</v>
      </c>
      <c r="I49" s="51">
        <f t="shared" si="15"/>
        <v>0</v>
      </c>
      <c r="J49" s="49">
        <f t="shared" si="16"/>
        <v>0</v>
      </c>
      <c r="K49" s="26">
        <f t="shared" si="17"/>
        <v>0</v>
      </c>
    </row>
    <row r="50" spans="1:11" ht="12">
      <c r="A50" s="48">
        <f>totaal!A50</f>
        <v>0</v>
      </c>
      <c r="B50" s="48">
        <f>totaal!E50</f>
        <v>0</v>
      </c>
      <c r="C50" s="48">
        <f>totaal!F50</f>
        <v>0</v>
      </c>
      <c r="D50" s="49">
        <f>totaal!G50</f>
        <v>0</v>
      </c>
      <c r="E50" s="50"/>
      <c r="F50" s="49">
        <f t="shared" si="12"/>
        <v>99999</v>
      </c>
      <c r="G50" s="51">
        <f t="shared" si="13"/>
        <v>0</v>
      </c>
      <c r="H50" s="52">
        <f t="shared" si="14"/>
        <v>0</v>
      </c>
      <c r="I50" s="51">
        <f t="shared" si="15"/>
        <v>0</v>
      </c>
      <c r="J50" s="49">
        <f t="shared" si="16"/>
        <v>0</v>
      </c>
      <c r="K50" s="26">
        <f t="shared" si="17"/>
        <v>0</v>
      </c>
    </row>
    <row r="51" spans="1:11" ht="12">
      <c r="A51" s="48">
        <f>totaal!A51</f>
        <v>0</v>
      </c>
      <c r="B51" s="48">
        <f>totaal!E51</f>
        <v>0</v>
      </c>
      <c r="C51" s="48">
        <f>totaal!F51</f>
        <v>0</v>
      </c>
      <c r="D51" s="49">
        <f>totaal!G51</f>
        <v>0</v>
      </c>
      <c r="E51" s="50"/>
      <c r="F51" s="49">
        <f t="shared" si="12"/>
        <v>99999</v>
      </c>
      <c r="G51" s="51">
        <f t="shared" si="13"/>
        <v>0</v>
      </c>
      <c r="H51" s="52">
        <f t="shared" si="14"/>
        <v>0</v>
      </c>
      <c r="I51" s="51">
        <f t="shared" si="15"/>
        <v>0</v>
      </c>
      <c r="J51" s="49">
        <f t="shared" si="16"/>
        <v>0</v>
      </c>
      <c r="K51" s="26">
        <f t="shared" si="17"/>
        <v>0</v>
      </c>
    </row>
    <row r="52" spans="1:11" ht="12">
      <c r="A52" s="48">
        <f>totaal!A52</f>
        <v>0</v>
      </c>
      <c r="B52" s="48">
        <f>totaal!E52</f>
        <v>0</v>
      </c>
      <c r="C52" s="48">
        <f>totaal!F52</f>
        <v>0</v>
      </c>
      <c r="D52" s="49">
        <f>totaal!G52</f>
        <v>0</v>
      </c>
      <c r="E52" s="50"/>
      <c r="F52" s="49">
        <f t="shared" si="12"/>
        <v>99999</v>
      </c>
      <c r="G52" s="51">
        <f t="shared" si="13"/>
        <v>0</v>
      </c>
      <c r="H52" s="52">
        <f t="shared" si="14"/>
        <v>0</v>
      </c>
      <c r="I52" s="51">
        <f t="shared" si="15"/>
        <v>0</v>
      </c>
      <c r="J52" s="49">
        <f t="shared" si="16"/>
        <v>0</v>
      </c>
      <c r="K52" s="26">
        <f t="shared" si="17"/>
        <v>0</v>
      </c>
    </row>
    <row r="53" spans="1:11" ht="12">
      <c r="A53" s="48">
        <f>totaal!A53</f>
        <v>0</v>
      </c>
      <c r="B53" s="48">
        <f>totaal!E53</f>
        <v>0</v>
      </c>
      <c r="C53" s="48">
        <f>totaal!F53</f>
        <v>0</v>
      </c>
      <c r="D53" s="49">
        <f>totaal!G53</f>
        <v>0</v>
      </c>
      <c r="E53" s="50"/>
      <c r="F53" s="49">
        <f t="shared" si="12"/>
        <v>99999</v>
      </c>
      <c r="G53" s="51">
        <f t="shared" si="13"/>
        <v>0</v>
      </c>
      <c r="H53" s="52">
        <f t="shared" si="14"/>
        <v>0</v>
      </c>
      <c r="I53" s="51">
        <f t="shared" si="15"/>
        <v>0</v>
      </c>
      <c r="J53" s="49">
        <f t="shared" si="16"/>
        <v>0</v>
      </c>
      <c r="K53" s="26">
        <f t="shared" si="17"/>
        <v>0</v>
      </c>
    </row>
    <row r="54" spans="1:11" ht="12">
      <c r="A54" s="48">
        <f>totaal!A54</f>
        <v>0</v>
      </c>
      <c r="B54" s="48">
        <f>totaal!E54</f>
        <v>0</v>
      </c>
      <c r="C54" s="48">
        <f>totaal!F54</f>
        <v>0</v>
      </c>
      <c r="D54" s="49">
        <f>totaal!G54</f>
        <v>0</v>
      </c>
      <c r="E54" s="50"/>
      <c r="F54" s="49">
        <f t="shared" si="12"/>
        <v>99999</v>
      </c>
      <c r="G54" s="51">
        <f t="shared" si="13"/>
        <v>0</v>
      </c>
      <c r="H54" s="52">
        <f t="shared" si="14"/>
        <v>0</v>
      </c>
      <c r="I54" s="51">
        <f t="shared" si="15"/>
        <v>0</v>
      </c>
      <c r="J54" s="49">
        <f t="shared" si="16"/>
        <v>0</v>
      </c>
      <c r="K54" s="26">
        <f t="shared" si="17"/>
        <v>0</v>
      </c>
    </row>
    <row r="55" spans="1:11" ht="12">
      <c r="A55" s="48">
        <f>totaal!A55</f>
        <v>0</v>
      </c>
      <c r="B55" s="48">
        <f>totaal!E55</f>
        <v>0</v>
      </c>
      <c r="C55" s="48">
        <f>totaal!F55</f>
        <v>0</v>
      </c>
      <c r="D55" s="49">
        <f>totaal!G55</f>
        <v>0</v>
      </c>
      <c r="E55" s="50"/>
      <c r="F55" s="49">
        <f t="shared" si="12"/>
        <v>99999</v>
      </c>
      <c r="G55" s="51">
        <f t="shared" si="13"/>
        <v>0</v>
      </c>
      <c r="H55" s="52">
        <f t="shared" si="14"/>
        <v>0</v>
      </c>
      <c r="I55" s="51">
        <f t="shared" si="15"/>
        <v>0</v>
      </c>
      <c r="J55" s="49">
        <f t="shared" si="16"/>
        <v>0</v>
      </c>
      <c r="K55" s="26">
        <f t="shared" si="17"/>
        <v>0</v>
      </c>
    </row>
    <row r="56" spans="1:11" ht="12">
      <c r="A56" s="48">
        <f>totaal!A56</f>
        <v>0</v>
      </c>
      <c r="B56" s="48">
        <f>totaal!E56</f>
        <v>0</v>
      </c>
      <c r="C56" s="48">
        <f>totaal!F56</f>
        <v>0</v>
      </c>
      <c r="D56" s="49">
        <f>totaal!G56</f>
        <v>0</v>
      </c>
      <c r="E56" s="50"/>
      <c r="F56" s="49">
        <f t="shared" si="12"/>
        <v>99999</v>
      </c>
      <c r="G56" s="51">
        <f t="shared" si="13"/>
        <v>0</v>
      </c>
      <c r="H56" s="52">
        <f t="shared" si="14"/>
        <v>0</v>
      </c>
      <c r="I56" s="51">
        <f t="shared" si="15"/>
        <v>0</v>
      </c>
      <c r="J56" s="49">
        <f t="shared" si="16"/>
        <v>0</v>
      </c>
      <c r="K56" s="26">
        <f t="shared" si="17"/>
        <v>0</v>
      </c>
    </row>
    <row r="57" spans="1:11" ht="12">
      <c r="A57" s="48">
        <f>totaal!A57</f>
        <v>0</v>
      </c>
      <c r="B57" s="48">
        <f>totaal!E57</f>
        <v>0</v>
      </c>
      <c r="C57" s="48">
        <f>totaal!F57</f>
        <v>0</v>
      </c>
      <c r="D57" s="49">
        <f>totaal!G57</f>
        <v>0</v>
      </c>
      <c r="E57" s="50"/>
      <c r="F57" s="49">
        <f t="shared" si="12"/>
        <v>99999</v>
      </c>
      <c r="G57" s="51">
        <f t="shared" si="13"/>
        <v>0</v>
      </c>
      <c r="H57" s="52">
        <f t="shared" si="14"/>
        <v>0</v>
      </c>
      <c r="I57" s="51">
        <f t="shared" si="15"/>
        <v>0</v>
      </c>
      <c r="J57" s="49">
        <f t="shared" si="16"/>
        <v>0</v>
      </c>
      <c r="K57" s="26">
        <f t="shared" si="17"/>
        <v>0</v>
      </c>
    </row>
    <row r="58" spans="1:11" ht="12">
      <c r="A58" s="48">
        <f>totaal!A58</f>
        <v>0</v>
      </c>
      <c r="B58" s="48">
        <f>totaal!E58</f>
        <v>0</v>
      </c>
      <c r="C58" s="48">
        <f>totaal!F58</f>
        <v>0</v>
      </c>
      <c r="D58" s="49">
        <f>totaal!G58</f>
        <v>0</v>
      </c>
      <c r="E58" s="50"/>
      <c r="F58" s="49">
        <f t="shared" si="12"/>
        <v>99999</v>
      </c>
      <c r="G58" s="51">
        <f t="shared" si="13"/>
        <v>0</v>
      </c>
      <c r="H58" s="52">
        <f t="shared" si="14"/>
        <v>0</v>
      </c>
      <c r="I58" s="51">
        <f t="shared" si="15"/>
        <v>0</v>
      </c>
      <c r="J58" s="49">
        <f t="shared" si="16"/>
        <v>0</v>
      </c>
      <c r="K58" s="26">
        <f t="shared" si="17"/>
        <v>0</v>
      </c>
    </row>
    <row r="59" spans="1:11" ht="12">
      <c r="A59" s="48">
        <f>totaal!A59</f>
        <v>0</v>
      </c>
      <c r="B59" s="48">
        <f>totaal!E59</f>
        <v>0</v>
      </c>
      <c r="C59" s="48">
        <f>totaal!F59</f>
        <v>0</v>
      </c>
      <c r="D59" s="49">
        <f>totaal!G59</f>
        <v>0</v>
      </c>
      <c r="E59" s="50"/>
      <c r="F59" s="49">
        <f t="shared" si="12"/>
        <v>99999</v>
      </c>
      <c r="G59" s="51">
        <f t="shared" si="13"/>
        <v>0</v>
      </c>
      <c r="H59" s="52">
        <f t="shared" si="14"/>
        <v>0</v>
      </c>
      <c r="I59" s="51">
        <f t="shared" si="15"/>
        <v>0</v>
      </c>
      <c r="J59" s="49">
        <f t="shared" si="16"/>
        <v>0</v>
      </c>
      <c r="K59" s="26">
        <f t="shared" si="17"/>
        <v>0</v>
      </c>
    </row>
    <row r="60" spans="1:11" s="58" customFormat="1" ht="19.5" customHeight="1">
      <c r="A60" s="43">
        <f>totaal!A60</f>
        <v>0</v>
      </c>
      <c r="B60" s="43"/>
      <c r="C60" s="44">
        <f>COUNTIF(F61:F78,"&lt;99998")</f>
        <v>0</v>
      </c>
      <c r="D60" s="45" t="s">
        <v>52</v>
      </c>
      <c r="E60" s="46"/>
      <c r="F60" s="47">
        <f>(HOUR($E$60)*3600)+(MINUTE($E$60)*60)+SECOND($E$60)</f>
        <v>0</v>
      </c>
      <c r="G60" s="53"/>
      <c r="H60" s="54"/>
      <c r="I60" s="53"/>
      <c r="J60" s="55"/>
      <c r="K60" s="57"/>
    </row>
    <row r="61" spans="1:11" ht="12">
      <c r="A61" s="48">
        <f>totaal!A61</f>
        <v>0</v>
      </c>
      <c r="B61" s="48">
        <f>totaal!E61</f>
        <v>0</v>
      </c>
      <c r="C61" s="48">
        <f>totaal!F61</f>
        <v>0</v>
      </c>
      <c r="D61" s="49">
        <f>totaal!G61</f>
        <v>0</v>
      </c>
      <c r="E61" s="50"/>
      <c r="F61" s="49">
        <f aca="true" t="shared" si="18" ref="F61:F78">IF(OR($F$60=0,ISBLANK(E61)),99999,IF(OR(E61="DNF",E61="dnf"),99998,IF(OR(E61="DNS",E61="dns"),99997,((HOUR(E61)*3600)+(MINUTE(E61)*60)+SECOND(E61))-F$60)))</f>
        <v>99999</v>
      </c>
      <c r="G61" s="51">
        <f aca="true" t="shared" si="19" ref="G61:G78">IF(F61&gt;99990,"",F61/3600/24)</f>
        <v>0</v>
      </c>
      <c r="H61" s="52">
        <f aca="true" t="shared" si="20" ref="H61:H78">IF(F61&gt;99990,"",(F61*100)/D61)</f>
        <v>0</v>
      </c>
      <c r="I61" s="51">
        <f aca="true" t="shared" si="21" ref="I61:I78">IF(F61&gt;99990,"",H61/3600/24)</f>
        <v>0</v>
      </c>
      <c r="J61" s="49">
        <f aca="true" t="shared" si="22" ref="J61:J78">IF(F61&lt;99997,RANK(H61,$H$61:$H$78,1),IF(F61=99998,2+$C$60,IF(F61=99997,1+$C$60,0)))</f>
        <v>0</v>
      </c>
      <c r="K61" s="26">
        <f aca="true" t="shared" si="23" ref="K61:K78">IF(F61=99999,"",CHOOSE(J61,0,3,5.7,8,10,11.7,13,14,15,16,17,18,19,20,21,22,23,24,25,26))</f>
        <v>0</v>
      </c>
    </row>
    <row r="62" spans="1:11" ht="12">
      <c r="A62" s="48">
        <f>totaal!A62</f>
        <v>0</v>
      </c>
      <c r="B62" s="48">
        <f>totaal!E62</f>
        <v>0</v>
      </c>
      <c r="C62" s="48">
        <f>totaal!F62</f>
        <v>0</v>
      </c>
      <c r="D62" s="49">
        <f>totaal!G62</f>
        <v>0</v>
      </c>
      <c r="E62" s="50"/>
      <c r="F62" s="49">
        <f t="shared" si="18"/>
        <v>99999</v>
      </c>
      <c r="G62" s="51">
        <f t="shared" si="19"/>
        <v>0</v>
      </c>
      <c r="H62" s="52">
        <f t="shared" si="20"/>
        <v>0</v>
      </c>
      <c r="I62" s="51">
        <f t="shared" si="21"/>
        <v>0</v>
      </c>
      <c r="J62" s="49">
        <f t="shared" si="22"/>
        <v>0</v>
      </c>
      <c r="K62" s="26">
        <f t="shared" si="23"/>
        <v>0</v>
      </c>
    </row>
    <row r="63" spans="1:11" ht="12">
      <c r="A63" s="48">
        <f>totaal!A63</f>
        <v>0</v>
      </c>
      <c r="B63" s="48">
        <f>totaal!E63</f>
        <v>0</v>
      </c>
      <c r="C63" s="48">
        <f>totaal!F63</f>
        <v>0</v>
      </c>
      <c r="D63" s="49">
        <f>totaal!G63</f>
        <v>0</v>
      </c>
      <c r="E63" s="50"/>
      <c r="F63" s="49">
        <f t="shared" si="18"/>
        <v>99999</v>
      </c>
      <c r="G63" s="51">
        <f t="shared" si="19"/>
        <v>0</v>
      </c>
      <c r="H63" s="52">
        <f t="shared" si="20"/>
        <v>0</v>
      </c>
      <c r="I63" s="51">
        <f t="shared" si="21"/>
        <v>0</v>
      </c>
      <c r="J63" s="49">
        <f t="shared" si="22"/>
        <v>0</v>
      </c>
      <c r="K63" s="26">
        <f t="shared" si="23"/>
        <v>0</v>
      </c>
    </row>
    <row r="64" spans="1:11" ht="12">
      <c r="A64" s="48">
        <f>totaal!A64</f>
        <v>0</v>
      </c>
      <c r="B64" s="48">
        <f>totaal!E64</f>
        <v>0</v>
      </c>
      <c r="C64" s="48">
        <f>totaal!F64</f>
        <v>0</v>
      </c>
      <c r="D64" s="49">
        <f>totaal!G64</f>
        <v>0</v>
      </c>
      <c r="E64" s="50"/>
      <c r="F64" s="49">
        <f t="shared" si="18"/>
        <v>99999</v>
      </c>
      <c r="G64" s="51">
        <f t="shared" si="19"/>
        <v>0</v>
      </c>
      <c r="H64" s="52">
        <f t="shared" si="20"/>
        <v>0</v>
      </c>
      <c r="I64" s="51">
        <f t="shared" si="21"/>
        <v>0</v>
      </c>
      <c r="J64" s="49">
        <f t="shared" si="22"/>
        <v>0</v>
      </c>
      <c r="K64" s="26">
        <f t="shared" si="23"/>
        <v>0</v>
      </c>
    </row>
    <row r="65" spans="1:11" ht="12">
      <c r="A65" s="48">
        <f>totaal!A65</f>
        <v>0</v>
      </c>
      <c r="B65" s="48">
        <f>totaal!E65</f>
        <v>0</v>
      </c>
      <c r="C65" s="48">
        <f>totaal!F65</f>
        <v>0</v>
      </c>
      <c r="D65" s="49">
        <f>totaal!G65</f>
        <v>0</v>
      </c>
      <c r="E65" s="50"/>
      <c r="F65" s="49">
        <f t="shared" si="18"/>
        <v>99999</v>
      </c>
      <c r="G65" s="51">
        <f t="shared" si="19"/>
        <v>0</v>
      </c>
      <c r="H65" s="52">
        <f t="shared" si="20"/>
        <v>0</v>
      </c>
      <c r="I65" s="51">
        <f t="shared" si="21"/>
        <v>0</v>
      </c>
      <c r="J65" s="49">
        <f t="shared" si="22"/>
        <v>0</v>
      </c>
      <c r="K65" s="26">
        <f t="shared" si="23"/>
        <v>0</v>
      </c>
    </row>
    <row r="66" spans="1:11" ht="12">
      <c r="A66" s="48">
        <f>totaal!A66</f>
        <v>0</v>
      </c>
      <c r="B66" s="48">
        <f>totaal!E66</f>
        <v>0</v>
      </c>
      <c r="C66" s="48">
        <f>totaal!F66</f>
        <v>0</v>
      </c>
      <c r="D66" s="49">
        <f>totaal!G66</f>
        <v>0</v>
      </c>
      <c r="E66" s="50"/>
      <c r="F66" s="49">
        <f t="shared" si="18"/>
        <v>99999</v>
      </c>
      <c r="G66" s="51">
        <f t="shared" si="19"/>
        <v>0</v>
      </c>
      <c r="H66" s="52">
        <f t="shared" si="20"/>
        <v>0</v>
      </c>
      <c r="I66" s="51">
        <f t="shared" si="21"/>
        <v>0</v>
      </c>
      <c r="J66" s="49">
        <f t="shared" si="22"/>
        <v>0</v>
      </c>
      <c r="K66" s="26">
        <f t="shared" si="23"/>
        <v>0</v>
      </c>
    </row>
    <row r="67" spans="1:11" ht="12">
      <c r="A67" s="48">
        <f>totaal!A67</f>
        <v>0</v>
      </c>
      <c r="B67" s="48">
        <f>totaal!E67</f>
        <v>0</v>
      </c>
      <c r="C67" s="48">
        <f>totaal!F67</f>
        <v>0</v>
      </c>
      <c r="D67" s="49">
        <f>totaal!G67</f>
        <v>0</v>
      </c>
      <c r="E67" s="50"/>
      <c r="F67" s="49">
        <f t="shared" si="18"/>
        <v>99999</v>
      </c>
      <c r="G67" s="51">
        <f t="shared" si="19"/>
        <v>0</v>
      </c>
      <c r="H67" s="52">
        <f t="shared" si="20"/>
        <v>0</v>
      </c>
      <c r="I67" s="51">
        <f t="shared" si="21"/>
        <v>0</v>
      </c>
      <c r="J67" s="49">
        <f t="shared" si="22"/>
        <v>0</v>
      </c>
      <c r="K67" s="26">
        <f t="shared" si="23"/>
        <v>0</v>
      </c>
    </row>
    <row r="68" spans="1:11" ht="12">
      <c r="A68" s="48">
        <f>totaal!A68</f>
        <v>0</v>
      </c>
      <c r="B68" s="48">
        <f>totaal!E68</f>
        <v>0</v>
      </c>
      <c r="C68" s="48">
        <f>totaal!F68</f>
        <v>0</v>
      </c>
      <c r="D68" s="49">
        <f>totaal!G68</f>
        <v>0</v>
      </c>
      <c r="E68" s="50"/>
      <c r="F68" s="49">
        <f t="shared" si="18"/>
        <v>99999</v>
      </c>
      <c r="G68" s="51">
        <f t="shared" si="19"/>
        <v>0</v>
      </c>
      <c r="H68" s="52">
        <f t="shared" si="20"/>
        <v>0</v>
      </c>
      <c r="I68" s="51">
        <f t="shared" si="21"/>
        <v>0</v>
      </c>
      <c r="J68" s="49">
        <f t="shared" si="22"/>
        <v>0</v>
      </c>
      <c r="K68" s="26">
        <f t="shared" si="23"/>
        <v>0</v>
      </c>
    </row>
    <row r="69" spans="1:11" ht="12">
      <c r="A69" s="48">
        <f>totaal!A69</f>
        <v>0</v>
      </c>
      <c r="B69" s="48">
        <f>totaal!E69</f>
        <v>0</v>
      </c>
      <c r="C69" s="48">
        <f>totaal!F69</f>
        <v>0</v>
      </c>
      <c r="D69" s="49">
        <f>totaal!G69</f>
        <v>0</v>
      </c>
      <c r="E69" s="50"/>
      <c r="F69" s="49">
        <f t="shared" si="18"/>
        <v>99999</v>
      </c>
      <c r="G69" s="51">
        <f t="shared" si="19"/>
        <v>0</v>
      </c>
      <c r="H69" s="52">
        <f t="shared" si="20"/>
        <v>0</v>
      </c>
      <c r="I69" s="51">
        <f t="shared" si="21"/>
        <v>0</v>
      </c>
      <c r="J69" s="49">
        <f t="shared" si="22"/>
        <v>0</v>
      </c>
      <c r="K69" s="26">
        <f t="shared" si="23"/>
        <v>0</v>
      </c>
    </row>
    <row r="70" spans="1:11" ht="12">
      <c r="A70" s="48">
        <f>totaal!A70</f>
        <v>0</v>
      </c>
      <c r="B70" s="48">
        <f>totaal!E70</f>
        <v>0</v>
      </c>
      <c r="C70" s="48">
        <f>totaal!F70</f>
        <v>0</v>
      </c>
      <c r="D70" s="49">
        <f>totaal!G70</f>
        <v>0</v>
      </c>
      <c r="E70" s="50"/>
      <c r="F70" s="49">
        <f t="shared" si="18"/>
        <v>99999</v>
      </c>
      <c r="G70" s="51">
        <f t="shared" si="19"/>
        <v>0</v>
      </c>
      <c r="H70" s="52">
        <f t="shared" si="20"/>
        <v>0</v>
      </c>
      <c r="I70" s="51">
        <f t="shared" si="21"/>
        <v>0</v>
      </c>
      <c r="J70" s="49">
        <f t="shared" si="22"/>
        <v>0</v>
      </c>
      <c r="K70" s="26">
        <f t="shared" si="23"/>
        <v>0</v>
      </c>
    </row>
    <row r="71" spans="1:11" ht="12">
      <c r="A71" s="48">
        <f>totaal!A71</f>
        <v>0</v>
      </c>
      <c r="B71" s="48">
        <f>totaal!E71</f>
        <v>0</v>
      </c>
      <c r="C71" s="48">
        <f>totaal!F71</f>
        <v>0</v>
      </c>
      <c r="D71" s="49">
        <f>totaal!G71</f>
        <v>0</v>
      </c>
      <c r="E71" s="50"/>
      <c r="F71" s="49">
        <f t="shared" si="18"/>
        <v>99999</v>
      </c>
      <c r="G71" s="51">
        <f t="shared" si="19"/>
        <v>0</v>
      </c>
      <c r="H71" s="52">
        <f t="shared" si="20"/>
        <v>0</v>
      </c>
      <c r="I71" s="51">
        <f t="shared" si="21"/>
        <v>0</v>
      </c>
      <c r="J71" s="49">
        <f t="shared" si="22"/>
        <v>0</v>
      </c>
      <c r="K71" s="26">
        <f t="shared" si="23"/>
        <v>0</v>
      </c>
    </row>
    <row r="72" spans="1:11" ht="12">
      <c r="A72" s="48">
        <f>totaal!A72</f>
        <v>0</v>
      </c>
      <c r="B72" s="48">
        <f>totaal!E72</f>
        <v>0</v>
      </c>
      <c r="C72" s="48">
        <f>totaal!F72</f>
        <v>0</v>
      </c>
      <c r="D72" s="49">
        <f>totaal!G72</f>
        <v>0</v>
      </c>
      <c r="E72" s="50"/>
      <c r="F72" s="49">
        <f t="shared" si="18"/>
        <v>99999</v>
      </c>
      <c r="G72" s="51">
        <f t="shared" si="19"/>
        <v>0</v>
      </c>
      <c r="H72" s="52">
        <f t="shared" si="20"/>
        <v>0</v>
      </c>
      <c r="I72" s="51">
        <f t="shared" si="21"/>
        <v>0</v>
      </c>
      <c r="J72" s="49">
        <f t="shared" si="22"/>
        <v>0</v>
      </c>
      <c r="K72" s="26">
        <f t="shared" si="23"/>
        <v>0</v>
      </c>
    </row>
    <row r="73" spans="1:11" ht="12">
      <c r="A73" s="48">
        <f>totaal!A73</f>
        <v>0</v>
      </c>
      <c r="B73" s="48">
        <f>totaal!E73</f>
        <v>0</v>
      </c>
      <c r="C73" s="48">
        <f>totaal!F73</f>
        <v>0</v>
      </c>
      <c r="D73" s="49">
        <f>totaal!G73</f>
        <v>0</v>
      </c>
      <c r="E73" s="50"/>
      <c r="F73" s="49">
        <f t="shared" si="18"/>
        <v>99999</v>
      </c>
      <c r="G73" s="51">
        <f t="shared" si="19"/>
        <v>0</v>
      </c>
      <c r="H73" s="52">
        <f t="shared" si="20"/>
        <v>0</v>
      </c>
      <c r="I73" s="51">
        <f t="shared" si="21"/>
        <v>0</v>
      </c>
      <c r="J73" s="49">
        <f t="shared" si="22"/>
        <v>0</v>
      </c>
      <c r="K73" s="26">
        <f t="shared" si="23"/>
        <v>0</v>
      </c>
    </row>
    <row r="74" spans="1:11" ht="12">
      <c r="A74" s="48">
        <f>totaal!A74</f>
        <v>0</v>
      </c>
      <c r="B74" s="48">
        <f>totaal!E74</f>
        <v>0</v>
      </c>
      <c r="C74" s="48">
        <f>totaal!F74</f>
        <v>0</v>
      </c>
      <c r="D74" s="49">
        <f>totaal!G74</f>
        <v>0</v>
      </c>
      <c r="E74" s="50"/>
      <c r="F74" s="49">
        <f t="shared" si="18"/>
        <v>99999</v>
      </c>
      <c r="G74" s="51">
        <f t="shared" si="19"/>
        <v>0</v>
      </c>
      <c r="H74" s="52">
        <f t="shared" si="20"/>
        <v>0</v>
      </c>
      <c r="I74" s="51">
        <f t="shared" si="21"/>
        <v>0</v>
      </c>
      <c r="J74" s="49">
        <f t="shared" si="22"/>
        <v>0</v>
      </c>
      <c r="K74" s="26">
        <f t="shared" si="23"/>
        <v>0</v>
      </c>
    </row>
    <row r="75" spans="1:11" ht="12">
      <c r="A75" s="48">
        <f>totaal!A75</f>
        <v>0</v>
      </c>
      <c r="B75" s="48">
        <f>totaal!E75</f>
        <v>0</v>
      </c>
      <c r="C75" s="48">
        <f>totaal!F75</f>
        <v>0</v>
      </c>
      <c r="D75" s="49">
        <f>totaal!G75</f>
        <v>0</v>
      </c>
      <c r="E75" s="50"/>
      <c r="F75" s="49">
        <f t="shared" si="18"/>
        <v>99999</v>
      </c>
      <c r="G75" s="51">
        <f t="shared" si="19"/>
        <v>0</v>
      </c>
      <c r="H75" s="52">
        <f t="shared" si="20"/>
        <v>0</v>
      </c>
      <c r="I75" s="51">
        <f t="shared" si="21"/>
        <v>0</v>
      </c>
      <c r="J75" s="49">
        <f t="shared" si="22"/>
        <v>0</v>
      </c>
      <c r="K75" s="26">
        <f t="shared" si="23"/>
        <v>0</v>
      </c>
    </row>
    <row r="76" spans="1:11" ht="12">
      <c r="A76" s="48">
        <f>totaal!A76</f>
        <v>0</v>
      </c>
      <c r="B76" s="48">
        <f>totaal!E76</f>
        <v>0</v>
      </c>
      <c r="C76" s="48">
        <f>totaal!F76</f>
        <v>0</v>
      </c>
      <c r="D76" s="49">
        <f>totaal!G76</f>
        <v>0</v>
      </c>
      <c r="E76" s="50"/>
      <c r="F76" s="49">
        <f t="shared" si="18"/>
        <v>99999</v>
      </c>
      <c r="G76" s="51">
        <f t="shared" si="19"/>
        <v>0</v>
      </c>
      <c r="H76" s="52">
        <f t="shared" si="20"/>
        <v>0</v>
      </c>
      <c r="I76" s="51">
        <f t="shared" si="21"/>
        <v>0</v>
      </c>
      <c r="J76" s="49">
        <f t="shared" si="22"/>
        <v>0</v>
      </c>
      <c r="K76" s="26">
        <f t="shared" si="23"/>
        <v>0</v>
      </c>
    </row>
    <row r="77" spans="1:11" ht="12">
      <c r="A77" s="48">
        <f>totaal!A77</f>
        <v>0</v>
      </c>
      <c r="B77" s="48">
        <f>totaal!E77</f>
        <v>0</v>
      </c>
      <c r="C77" s="48">
        <f>totaal!F77</f>
        <v>0</v>
      </c>
      <c r="D77" s="49">
        <f>totaal!G77</f>
        <v>0</v>
      </c>
      <c r="E77" s="50"/>
      <c r="F77" s="49">
        <f t="shared" si="18"/>
        <v>99999</v>
      </c>
      <c r="G77" s="51">
        <f t="shared" si="19"/>
        <v>0</v>
      </c>
      <c r="H77" s="52">
        <f t="shared" si="20"/>
        <v>0</v>
      </c>
      <c r="I77" s="51">
        <f t="shared" si="21"/>
        <v>0</v>
      </c>
      <c r="J77" s="49">
        <f t="shared" si="22"/>
        <v>0</v>
      </c>
      <c r="K77" s="26">
        <f t="shared" si="23"/>
        <v>0</v>
      </c>
    </row>
    <row r="78" spans="1:11" ht="12">
      <c r="A78" s="48">
        <f>totaal!A78</f>
        <v>0</v>
      </c>
      <c r="B78" s="48">
        <f>totaal!E78</f>
        <v>0</v>
      </c>
      <c r="C78" s="48">
        <f>totaal!F78</f>
        <v>0</v>
      </c>
      <c r="D78" s="49">
        <f>totaal!G78</f>
        <v>0</v>
      </c>
      <c r="E78" s="50"/>
      <c r="F78" s="49">
        <f t="shared" si="18"/>
        <v>99999</v>
      </c>
      <c r="G78" s="51">
        <f t="shared" si="19"/>
        <v>0</v>
      </c>
      <c r="H78" s="52">
        <f t="shared" si="20"/>
        <v>0</v>
      </c>
      <c r="I78" s="51">
        <f t="shared" si="21"/>
        <v>0</v>
      </c>
      <c r="J78" s="49">
        <f t="shared" si="22"/>
        <v>0</v>
      </c>
      <c r="K78" s="26">
        <f t="shared" si="23"/>
        <v>0</v>
      </c>
    </row>
  </sheetData>
  <sheetProtection password="C41E" sheet="1"/>
  <printOptions/>
  <pageMargins left="1.4569444444444444" right="1.2597222222222222" top="0.5902777777777778" bottom="0.5118055555555556" header="0.3541666666666667" footer="0.27569444444444446"/>
  <pageSetup horizontalDpi="300" verticalDpi="300" orientation="landscape" paperSize="9"/>
  <headerFooter alignWithMargins="0">
    <oddHeader>&amp;C&amp;A</oddHeader>
    <oddFooter>&amp;CPage &amp;P</oddFooter>
  </headerFooter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78"/>
  <sheetViews>
    <sheetView showGridLines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4" sqref="C4"/>
    </sheetView>
  </sheetViews>
  <sheetFormatPr defaultColWidth="9.140625" defaultRowHeight="12.75"/>
  <cols>
    <col min="1" max="1" width="17.00390625" style="38" customWidth="1"/>
    <col min="2" max="2" width="17.28125" style="38" customWidth="1"/>
    <col min="3" max="3" width="14.00390625" style="38" customWidth="1"/>
    <col min="4" max="4" width="7.421875" style="35" customWidth="1"/>
    <col min="5" max="5" width="11.7109375" style="39" customWidth="1"/>
    <col min="6" max="6" width="11.7109375" style="34" hidden="1" customWidth="1"/>
    <col min="7" max="7" width="11.7109375" style="34" customWidth="1"/>
    <col min="8" max="8" width="11.7109375" style="34" hidden="1" customWidth="1"/>
    <col min="9" max="10" width="11.7109375" style="34" customWidth="1"/>
    <col min="11" max="11" width="11.7109375" style="36" customWidth="1"/>
    <col min="12" max="16384" width="9.00390625" style="34" customWidth="1"/>
  </cols>
  <sheetData>
    <row r="1" spans="1:11" s="4" customFormat="1" ht="12.75">
      <c r="A1" s="40" t="s">
        <v>0</v>
      </c>
      <c r="B1" s="60">
        <f>totaal!B1</f>
        <v>44836</v>
      </c>
      <c r="G1" s="9"/>
      <c r="H1" s="9"/>
      <c r="J1" s="9"/>
      <c r="K1" s="10"/>
    </row>
    <row r="2" spans="1:11" s="12" customFormat="1" ht="13.5" customHeight="1">
      <c r="A2" s="12">
        <f>totaal!A2</f>
        <v>0</v>
      </c>
      <c r="B2" s="12" t="s">
        <v>5</v>
      </c>
      <c r="C2" s="12">
        <f>totaal!F2</f>
        <v>0</v>
      </c>
      <c r="D2" s="12">
        <f>totaal!G2</f>
        <v>0</v>
      </c>
      <c r="E2" s="42" t="s">
        <v>48</v>
      </c>
      <c r="F2" s="17" t="s">
        <v>49</v>
      </c>
      <c r="G2" s="17" t="s">
        <v>49</v>
      </c>
      <c r="H2" s="17" t="s">
        <v>50</v>
      </c>
      <c r="I2" s="17" t="s">
        <v>50</v>
      </c>
      <c r="J2" s="17" t="s">
        <v>17</v>
      </c>
      <c r="K2" s="16" t="s">
        <v>51</v>
      </c>
    </row>
    <row r="3" spans="1:11" s="29" customFormat="1" ht="19.5" customHeight="1">
      <c r="A3" s="43">
        <f>totaal!A3</f>
        <v>0</v>
      </c>
      <c r="B3" s="43"/>
      <c r="C3" s="44">
        <f>COUNTIF(F4:F21,"&lt;99998")</f>
        <v>0</v>
      </c>
      <c r="D3" s="45" t="s">
        <v>52</v>
      </c>
      <c r="E3" s="46"/>
      <c r="F3" s="47">
        <f>(HOUR($E$3)*3600)+(MINUTE($E$3)*60)+SECOND($E$3)</f>
        <v>0</v>
      </c>
      <c r="G3" s="32"/>
      <c r="H3" s="32"/>
      <c r="I3" s="32"/>
      <c r="J3" s="32"/>
      <c r="K3" s="31"/>
    </row>
    <row r="4" spans="1:11" ht="12.75" customHeight="1">
      <c r="A4" s="48">
        <f>totaal!A4</f>
        <v>0</v>
      </c>
      <c r="B4" s="48">
        <f>totaal!E4</f>
        <v>0</v>
      </c>
      <c r="C4" s="48">
        <f>totaal!F4</f>
        <v>0</v>
      </c>
      <c r="D4" s="49">
        <f>totaal!G4</f>
        <v>111</v>
      </c>
      <c r="E4" s="50"/>
      <c r="F4" s="49">
        <f aca="true" t="shared" si="0" ref="F4:F21">IF(OR($F$3=0,ISBLANK(E4)),99999,IF(OR(E4="DNF",E4="dnf"),99998,IF(OR(E4="DNS",E4="dns"),99997,((HOUR(E4)*3600)+(MINUTE(E4)*60)+SECOND(E4))-F$3)))</f>
        <v>99999</v>
      </c>
      <c r="G4" s="51">
        <f aca="true" t="shared" si="1" ref="G4:G21">IF(F4&gt;99990,"",F4/3600/24)</f>
        <v>0</v>
      </c>
      <c r="H4" s="52">
        <f aca="true" t="shared" si="2" ref="H4:H21">IF(F4&gt;99990,"",(F4*100)/D4)</f>
        <v>0</v>
      </c>
      <c r="I4" s="51">
        <f aca="true" t="shared" si="3" ref="I4:I21">IF(F4&gt;99990,"",H4/3600/24)</f>
        <v>0</v>
      </c>
      <c r="J4" s="49">
        <f aca="true" t="shared" si="4" ref="J4:J21">IF(F4&lt;99997,RANK(H4,$H$4:$H$21,1),IF(F4=99998,2+$C$3,IF(F4=99997,1+$C$3,0)))</f>
        <v>0</v>
      </c>
      <c r="K4" s="26">
        <f aca="true" t="shared" si="5" ref="K4:K21">IF(F4=99999,"",CHOOSE(J4,0,3,5.7,8,10,11.7,13,14,15,16,17,18,19,20,21,22,23,24,25,26))</f>
        <v>0</v>
      </c>
    </row>
    <row r="5" spans="1:11" ht="12.75" customHeight="1">
      <c r="A5" s="48">
        <f>totaal!A5</f>
        <v>0</v>
      </c>
      <c r="B5" s="48">
        <f>totaal!E5</f>
        <v>0</v>
      </c>
      <c r="C5" s="48">
        <f>totaal!F5</f>
        <v>0</v>
      </c>
      <c r="D5" s="49">
        <f>totaal!G5</f>
        <v>111</v>
      </c>
      <c r="E5" s="50"/>
      <c r="F5" s="49">
        <f t="shared" si="0"/>
        <v>99999</v>
      </c>
      <c r="G5" s="51">
        <f t="shared" si="1"/>
        <v>0</v>
      </c>
      <c r="H5" s="52">
        <f t="shared" si="2"/>
        <v>0</v>
      </c>
      <c r="I5" s="51">
        <f t="shared" si="3"/>
        <v>0</v>
      </c>
      <c r="J5" s="49">
        <f t="shared" si="4"/>
        <v>0</v>
      </c>
      <c r="K5" s="26">
        <f t="shared" si="5"/>
        <v>0</v>
      </c>
    </row>
    <row r="6" spans="1:11" ht="12.75" customHeight="1">
      <c r="A6" s="48">
        <f>totaal!A6</f>
        <v>0</v>
      </c>
      <c r="B6" s="48">
        <f>totaal!E6</f>
        <v>0</v>
      </c>
      <c r="C6" s="48">
        <f>totaal!F6</f>
        <v>0</v>
      </c>
      <c r="D6" s="49">
        <f>totaal!G6</f>
        <v>111</v>
      </c>
      <c r="E6" s="50"/>
      <c r="F6" s="49">
        <f t="shared" si="0"/>
        <v>99999</v>
      </c>
      <c r="G6" s="51">
        <f t="shared" si="1"/>
        <v>0</v>
      </c>
      <c r="H6" s="52">
        <f t="shared" si="2"/>
        <v>0</v>
      </c>
      <c r="I6" s="51">
        <f t="shared" si="3"/>
        <v>0</v>
      </c>
      <c r="J6" s="49">
        <f t="shared" si="4"/>
        <v>0</v>
      </c>
      <c r="K6" s="26">
        <f t="shared" si="5"/>
        <v>0</v>
      </c>
    </row>
    <row r="7" spans="1:11" ht="12.75" customHeight="1">
      <c r="A7" s="48">
        <f>totaal!A7</f>
        <v>0</v>
      </c>
      <c r="B7" s="48">
        <f>totaal!E7</f>
        <v>0</v>
      </c>
      <c r="C7" s="48">
        <f>totaal!F7</f>
        <v>0</v>
      </c>
      <c r="D7" s="49">
        <f>totaal!G7</f>
        <v>107</v>
      </c>
      <c r="E7" s="50"/>
      <c r="F7" s="49">
        <f t="shared" si="0"/>
        <v>99999</v>
      </c>
      <c r="G7" s="51">
        <f t="shared" si="1"/>
        <v>0</v>
      </c>
      <c r="H7" s="52">
        <f t="shared" si="2"/>
        <v>0</v>
      </c>
      <c r="I7" s="51">
        <f t="shared" si="3"/>
        <v>0</v>
      </c>
      <c r="J7" s="49">
        <f t="shared" si="4"/>
        <v>0</v>
      </c>
      <c r="K7" s="26">
        <f t="shared" si="5"/>
        <v>0</v>
      </c>
    </row>
    <row r="8" spans="1:11" ht="12.75" customHeight="1">
      <c r="A8" s="48">
        <f>totaal!A8</f>
        <v>0</v>
      </c>
      <c r="B8" s="48">
        <f>totaal!E8</f>
        <v>0</v>
      </c>
      <c r="C8" s="48">
        <f>totaal!F8</f>
        <v>0</v>
      </c>
      <c r="D8" s="49">
        <f>totaal!G8</f>
        <v>111</v>
      </c>
      <c r="E8" s="50"/>
      <c r="F8" s="49">
        <f t="shared" si="0"/>
        <v>99999</v>
      </c>
      <c r="G8" s="51">
        <f t="shared" si="1"/>
        <v>0</v>
      </c>
      <c r="H8" s="52">
        <f t="shared" si="2"/>
        <v>0</v>
      </c>
      <c r="I8" s="51">
        <f t="shared" si="3"/>
        <v>0</v>
      </c>
      <c r="J8" s="49">
        <f t="shared" si="4"/>
        <v>0</v>
      </c>
      <c r="K8" s="26">
        <f t="shared" si="5"/>
        <v>0</v>
      </c>
    </row>
    <row r="9" spans="1:11" ht="12.75" customHeight="1">
      <c r="A9" s="48">
        <f>totaal!A9</f>
        <v>0</v>
      </c>
      <c r="B9" s="48">
        <f>totaal!E9</f>
        <v>0</v>
      </c>
      <c r="C9" s="48">
        <f>totaal!F9</f>
        <v>0</v>
      </c>
      <c r="D9" s="49">
        <f>totaal!G9</f>
        <v>111</v>
      </c>
      <c r="E9" s="50"/>
      <c r="F9" s="49">
        <f t="shared" si="0"/>
        <v>99999</v>
      </c>
      <c r="G9" s="51">
        <f t="shared" si="1"/>
        <v>0</v>
      </c>
      <c r="H9" s="52">
        <f t="shared" si="2"/>
        <v>0</v>
      </c>
      <c r="I9" s="51">
        <f t="shared" si="3"/>
        <v>0</v>
      </c>
      <c r="J9" s="49">
        <f t="shared" si="4"/>
        <v>0</v>
      </c>
      <c r="K9" s="26">
        <f t="shared" si="5"/>
        <v>0</v>
      </c>
    </row>
    <row r="10" spans="1:11" ht="12.75" customHeight="1">
      <c r="A10" s="48">
        <f>totaal!A10</f>
        <v>0</v>
      </c>
      <c r="B10" s="48">
        <f>totaal!E10</f>
        <v>0</v>
      </c>
      <c r="C10" s="48">
        <f>totaal!F10</f>
        <v>0</v>
      </c>
      <c r="D10" s="49">
        <f>totaal!G10</f>
        <v>111</v>
      </c>
      <c r="E10" s="50"/>
      <c r="F10" s="49">
        <f t="shared" si="0"/>
        <v>99999</v>
      </c>
      <c r="G10" s="51">
        <f t="shared" si="1"/>
        <v>0</v>
      </c>
      <c r="H10" s="52">
        <f t="shared" si="2"/>
        <v>0</v>
      </c>
      <c r="I10" s="51">
        <f t="shared" si="3"/>
        <v>0</v>
      </c>
      <c r="J10" s="49">
        <f t="shared" si="4"/>
        <v>0</v>
      </c>
      <c r="K10" s="26">
        <f t="shared" si="5"/>
        <v>0</v>
      </c>
    </row>
    <row r="11" spans="1:11" ht="12.75" customHeight="1">
      <c r="A11" s="48">
        <f>totaal!A11</f>
        <v>0</v>
      </c>
      <c r="B11" s="48">
        <f>totaal!E11</f>
        <v>0</v>
      </c>
      <c r="C11" s="48">
        <f>totaal!F11</f>
        <v>0</v>
      </c>
      <c r="D11" s="49">
        <f>totaal!G11</f>
        <v>116</v>
      </c>
      <c r="E11" s="50"/>
      <c r="F11" s="49">
        <f t="shared" si="0"/>
        <v>99999</v>
      </c>
      <c r="G11" s="51">
        <f t="shared" si="1"/>
        <v>0</v>
      </c>
      <c r="H11" s="52">
        <f t="shared" si="2"/>
        <v>0</v>
      </c>
      <c r="I11" s="51">
        <f t="shared" si="3"/>
        <v>0</v>
      </c>
      <c r="J11" s="49">
        <f t="shared" si="4"/>
        <v>0</v>
      </c>
      <c r="K11" s="26">
        <f t="shared" si="5"/>
        <v>0</v>
      </c>
    </row>
    <row r="12" spans="1:11" ht="12.75" customHeight="1">
      <c r="A12" s="48">
        <f>totaal!A12</f>
        <v>0</v>
      </c>
      <c r="B12" s="48">
        <f>totaal!E12</f>
        <v>0</v>
      </c>
      <c r="C12" s="48">
        <f>totaal!F12</f>
        <v>0</v>
      </c>
      <c r="D12" s="49">
        <f>totaal!G12</f>
        <v>0</v>
      </c>
      <c r="E12" s="50"/>
      <c r="F12" s="49">
        <f t="shared" si="0"/>
        <v>99999</v>
      </c>
      <c r="G12" s="51">
        <f t="shared" si="1"/>
        <v>0</v>
      </c>
      <c r="H12" s="52">
        <f t="shared" si="2"/>
        <v>0</v>
      </c>
      <c r="I12" s="51">
        <f t="shared" si="3"/>
        <v>0</v>
      </c>
      <c r="J12" s="49">
        <f t="shared" si="4"/>
        <v>0</v>
      </c>
      <c r="K12" s="26">
        <f t="shared" si="5"/>
        <v>0</v>
      </c>
    </row>
    <row r="13" spans="1:11" ht="12.75" customHeight="1">
      <c r="A13" s="48">
        <f>totaal!A13</f>
        <v>0</v>
      </c>
      <c r="B13" s="48">
        <f>totaal!E13</f>
        <v>0</v>
      </c>
      <c r="C13" s="48">
        <f>totaal!F13</f>
        <v>0</v>
      </c>
      <c r="D13" s="49">
        <f>totaal!G13</f>
        <v>111</v>
      </c>
      <c r="E13" s="50"/>
      <c r="F13" s="49">
        <f t="shared" si="0"/>
        <v>99999</v>
      </c>
      <c r="G13" s="51">
        <f t="shared" si="1"/>
        <v>0</v>
      </c>
      <c r="H13" s="52">
        <f t="shared" si="2"/>
        <v>0</v>
      </c>
      <c r="I13" s="51">
        <f t="shared" si="3"/>
        <v>0</v>
      </c>
      <c r="J13" s="49">
        <f t="shared" si="4"/>
        <v>0</v>
      </c>
      <c r="K13" s="26">
        <f t="shared" si="5"/>
        <v>0</v>
      </c>
    </row>
    <row r="14" spans="1:11" ht="12.75" customHeight="1">
      <c r="A14" s="48">
        <f>totaal!A14</f>
        <v>0</v>
      </c>
      <c r="B14" s="48">
        <f>totaal!E14</f>
        <v>0</v>
      </c>
      <c r="C14" s="48">
        <f>totaal!F14</f>
        <v>0</v>
      </c>
      <c r="D14" s="49">
        <f>totaal!G14</f>
        <v>107</v>
      </c>
      <c r="E14" s="50"/>
      <c r="F14" s="49">
        <f t="shared" si="0"/>
        <v>99999</v>
      </c>
      <c r="G14" s="51">
        <f t="shared" si="1"/>
        <v>0</v>
      </c>
      <c r="H14" s="52">
        <f t="shared" si="2"/>
        <v>0</v>
      </c>
      <c r="I14" s="51">
        <f t="shared" si="3"/>
        <v>0</v>
      </c>
      <c r="J14" s="49">
        <f t="shared" si="4"/>
        <v>0</v>
      </c>
      <c r="K14" s="26">
        <f t="shared" si="5"/>
        <v>0</v>
      </c>
    </row>
    <row r="15" spans="1:11" ht="12.75" customHeight="1">
      <c r="A15" s="48">
        <f>totaal!A15</f>
        <v>0</v>
      </c>
      <c r="B15" s="48">
        <f>totaal!E15</f>
        <v>0</v>
      </c>
      <c r="C15" s="48">
        <f>totaal!F15</f>
        <v>0</v>
      </c>
      <c r="D15" s="49">
        <f>totaal!G15</f>
        <v>0</v>
      </c>
      <c r="E15" s="50"/>
      <c r="F15" s="49">
        <f t="shared" si="0"/>
        <v>99999</v>
      </c>
      <c r="G15" s="51">
        <f t="shared" si="1"/>
        <v>0</v>
      </c>
      <c r="H15" s="52">
        <f t="shared" si="2"/>
        <v>0</v>
      </c>
      <c r="I15" s="51">
        <f t="shared" si="3"/>
        <v>0</v>
      </c>
      <c r="J15" s="49">
        <f t="shared" si="4"/>
        <v>0</v>
      </c>
      <c r="K15" s="26">
        <f t="shared" si="5"/>
        <v>0</v>
      </c>
    </row>
    <row r="16" spans="1:11" ht="12.75" customHeight="1">
      <c r="A16" s="48">
        <f>totaal!A16</f>
        <v>0</v>
      </c>
      <c r="B16" s="48">
        <f>totaal!E16</f>
        <v>0</v>
      </c>
      <c r="C16" s="48">
        <f>totaal!F16</f>
        <v>0</v>
      </c>
      <c r="D16" s="49">
        <f>totaal!G16</f>
        <v>0</v>
      </c>
      <c r="E16" s="50"/>
      <c r="F16" s="49">
        <f t="shared" si="0"/>
        <v>99999</v>
      </c>
      <c r="G16" s="51">
        <f t="shared" si="1"/>
        <v>0</v>
      </c>
      <c r="H16" s="52">
        <f t="shared" si="2"/>
        <v>0</v>
      </c>
      <c r="I16" s="51">
        <f t="shared" si="3"/>
        <v>0</v>
      </c>
      <c r="J16" s="49">
        <f t="shared" si="4"/>
        <v>0</v>
      </c>
      <c r="K16" s="26">
        <f t="shared" si="5"/>
        <v>0</v>
      </c>
    </row>
    <row r="17" spans="1:11" ht="12.75" customHeight="1">
      <c r="A17" s="48">
        <f>totaal!A17</f>
        <v>0</v>
      </c>
      <c r="B17" s="48">
        <f>totaal!E17</f>
        <v>0</v>
      </c>
      <c r="C17" s="48">
        <f>totaal!F17</f>
        <v>0</v>
      </c>
      <c r="D17" s="49">
        <f>totaal!G17</f>
        <v>0</v>
      </c>
      <c r="E17" s="50"/>
      <c r="F17" s="49">
        <f t="shared" si="0"/>
        <v>99999</v>
      </c>
      <c r="G17" s="51">
        <f t="shared" si="1"/>
        <v>0</v>
      </c>
      <c r="H17" s="52">
        <f t="shared" si="2"/>
        <v>0</v>
      </c>
      <c r="I17" s="51">
        <f t="shared" si="3"/>
        <v>0</v>
      </c>
      <c r="J17" s="49">
        <f t="shared" si="4"/>
        <v>0</v>
      </c>
      <c r="K17" s="26">
        <f t="shared" si="5"/>
        <v>0</v>
      </c>
    </row>
    <row r="18" spans="1:11" ht="12.75" customHeight="1">
      <c r="A18" s="48">
        <f>totaal!A18</f>
        <v>0</v>
      </c>
      <c r="B18" s="48">
        <f>totaal!E18</f>
        <v>0</v>
      </c>
      <c r="C18" s="48">
        <f>totaal!F18</f>
        <v>0</v>
      </c>
      <c r="D18" s="49">
        <f>totaal!G18</f>
        <v>0</v>
      </c>
      <c r="E18" s="50"/>
      <c r="F18" s="49">
        <f t="shared" si="0"/>
        <v>99999</v>
      </c>
      <c r="G18" s="51">
        <f t="shared" si="1"/>
        <v>0</v>
      </c>
      <c r="H18" s="52">
        <f t="shared" si="2"/>
        <v>0</v>
      </c>
      <c r="I18" s="51">
        <f t="shared" si="3"/>
        <v>0</v>
      </c>
      <c r="J18" s="49">
        <f t="shared" si="4"/>
        <v>0</v>
      </c>
      <c r="K18" s="26">
        <f t="shared" si="5"/>
        <v>0</v>
      </c>
    </row>
    <row r="19" spans="1:11" ht="12.75" customHeight="1">
      <c r="A19" s="48">
        <f>totaal!A19</f>
        <v>0</v>
      </c>
      <c r="B19" s="48">
        <f>totaal!E19</f>
        <v>0</v>
      </c>
      <c r="C19" s="48">
        <f>totaal!F19</f>
        <v>0</v>
      </c>
      <c r="D19" s="49">
        <f>totaal!G19</f>
        <v>0</v>
      </c>
      <c r="E19" s="50"/>
      <c r="F19" s="49">
        <f t="shared" si="0"/>
        <v>99999</v>
      </c>
      <c r="G19" s="51">
        <f t="shared" si="1"/>
        <v>0</v>
      </c>
      <c r="H19" s="52">
        <f t="shared" si="2"/>
        <v>0</v>
      </c>
      <c r="I19" s="51">
        <f t="shared" si="3"/>
        <v>0</v>
      </c>
      <c r="J19" s="49">
        <f t="shared" si="4"/>
        <v>0</v>
      </c>
      <c r="K19" s="26">
        <f t="shared" si="5"/>
        <v>0</v>
      </c>
    </row>
    <row r="20" spans="1:11" ht="12.75" customHeight="1">
      <c r="A20" s="48">
        <f>totaal!A20</f>
        <v>0</v>
      </c>
      <c r="B20" s="48">
        <f>totaal!E20</f>
        <v>0</v>
      </c>
      <c r="C20" s="48">
        <f>totaal!F20</f>
        <v>0</v>
      </c>
      <c r="D20" s="49">
        <f>totaal!G20</f>
        <v>0</v>
      </c>
      <c r="E20" s="50"/>
      <c r="F20" s="49">
        <f t="shared" si="0"/>
        <v>99999</v>
      </c>
      <c r="G20" s="51">
        <f t="shared" si="1"/>
        <v>0</v>
      </c>
      <c r="H20" s="52">
        <f t="shared" si="2"/>
        <v>0</v>
      </c>
      <c r="I20" s="51">
        <f t="shared" si="3"/>
        <v>0</v>
      </c>
      <c r="J20" s="49">
        <f t="shared" si="4"/>
        <v>0</v>
      </c>
      <c r="K20" s="26">
        <f t="shared" si="5"/>
        <v>0</v>
      </c>
    </row>
    <row r="21" spans="1:11" ht="12.75" customHeight="1">
      <c r="A21" s="48">
        <f>totaal!A21</f>
        <v>0</v>
      </c>
      <c r="B21" s="48">
        <f>totaal!E21</f>
        <v>0</v>
      </c>
      <c r="C21" s="48">
        <f>totaal!F21</f>
        <v>0</v>
      </c>
      <c r="D21" s="49">
        <f>totaal!G21</f>
        <v>0</v>
      </c>
      <c r="E21" s="50"/>
      <c r="F21" s="49">
        <f t="shared" si="0"/>
        <v>99999</v>
      </c>
      <c r="G21" s="51">
        <f t="shared" si="1"/>
        <v>0</v>
      </c>
      <c r="H21" s="52">
        <f t="shared" si="2"/>
        <v>0</v>
      </c>
      <c r="I21" s="51">
        <f t="shared" si="3"/>
        <v>0</v>
      </c>
      <c r="J21" s="49">
        <f t="shared" si="4"/>
        <v>0</v>
      </c>
      <c r="K21" s="26">
        <f t="shared" si="5"/>
        <v>0</v>
      </c>
    </row>
    <row r="22" spans="1:11" ht="19.5" customHeight="1">
      <c r="A22" s="43">
        <f>totaal!A22</f>
        <v>0</v>
      </c>
      <c r="B22" s="43"/>
      <c r="C22" s="44">
        <f>COUNTIF(F23:F40,"&lt;99998")</f>
        <v>0</v>
      </c>
      <c r="D22" s="45" t="s">
        <v>52</v>
      </c>
      <c r="E22" s="46"/>
      <c r="F22" s="47">
        <f>(HOUR($E$22)*3600)+(MINUTE($E$22)*60)+SECOND($E$22)</f>
        <v>0</v>
      </c>
      <c r="G22" s="53"/>
      <c r="H22" s="54"/>
      <c r="I22" s="53"/>
      <c r="J22" s="55"/>
      <c r="K22" s="56"/>
    </row>
    <row r="23" spans="1:11" ht="12.75" customHeight="1">
      <c r="A23" s="48">
        <f>totaal!A23</f>
        <v>0</v>
      </c>
      <c r="B23" s="48">
        <f>totaal!E23</f>
        <v>0</v>
      </c>
      <c r="C23" s="48">
        <f>totaal!F23</f>
        <v>0</v>
      </c>
      <c r="D23" s="49">
        <f>totaal!G23</f>
        <v>150</v>
      </c>
      <c r="E23" s="50"/>
      <c r="F23" s="49">
        <f aca="true" t="shared" si="6" ref="F23:F40">IF(OR($F$22=0,ISBLANK(E23)),99999,IF(OR(E23="DNF",E23="dnf"),99998,IF(OR(E23="DNS",E23="dns"),99997,((HOUR(E23)*3600)+(MINUTE(E23)*60)+SECOND(E23))-F$22)))</f>
        <v>99999</v>
      </c>
      <c r="G23" s="51">
        <f aca="true" t="shared" si="7" ref="G23:G40">IF(F23&gt;99990,"",F23/3600/24)</f>
        <v>0</v>
      </c>
      <c r="H23" s="52">
        <f aca="true" t="shared" si="8" ref="H23:H40">IF(F23&gt;99990,"",(F23*100)/D23)</f>
        <v>0</v>
      </c>
      <c r="I23" s="51">
        <f aca="true" t="shared" si="9" ref="I23:I40">IF(F23&gt;99990,"",H23/3600/24)</f>
        <v>0</v>
      </c>
      <c r="J23" s="49">
        <f aca="true" t="shared" si="10" ref="J23:J40">IF(F23&lt;99997,RANK(H23,$H$23:$H$40,1),IF(F23=99998,2+$C$22,IF(F23=99997,1+$C$22,0)))</f>
        <v>0</v>
      </c>
      <c r="K23" s="26">
        <f aca="true" t="shared" si="11" ref="K23:K40">IF(F23=99999,"",CHOOSE(J23,0,3,5.7,8,10,11.7,13,14,15,16,17,18,19,20,21,22,23,24,25,26))</f>
        <v>0</v>
      </c>
    </row>
    <row r="24" spans="1:11" ht="12.75" customHeight="1">
      <c r="A24" s="48">
        <f>totaal!A24</f>
        <v>0</v>
      </c>
      <c r="B24" s="48">
        <f>totaal!E24</f>
        <v>0</v>
      </c>
      <c r="C24" s="48">
        <f>totaal!F24</f>
        <v>0</v>
      </c>
      <c r="D24" s="49">
        <f>totaal!G24</f>
        <v>150</v>
      </c>
      <c r="E24" s="50"/>
      <c r="F24" s="49">
        <f t="shared" si="6"/>
        <v>99999</v>
      </c>
      <c r="G24" s="51">
        <f t="shared" si="7"/>
        <v>0</v>
      </c>
      <c r="H24" s="52">
        <f t="shared" si="8"/>
        <v>0</v>
      </c>
      <c r="I24" s="51">
        <f t="shared" si="9"/>
        <v>0</v>
      </c>
      <c r="J24" s="49">
        <f t="shared" si="10"/>
        <v>0</v>
      </c>
      <c r="K24" s="26">
        <f t="shared" si="11"/>
        <v>0</v>
      </c>
    </row>
    <row r="25" spans="1:11" ht="12.75" customHeight="1">
      <c r="A25" s="48">
        <f>totaal!A25</f>
        <v>0</v>
      </c>
      <c r="B25" s="48">
        <f>totaal!E25</f>
        <v>0</v>
      </c>
      <c r="C25" s="48">
        <f>totaal!F25</f>
        <v>0</v>
      </c>
      <c r="D25" s="49">
        <f>totaal!G25</f>
        <v>0</v>
      </c>
      <c r="E25" s="50"/>
      <c r="F25" s="49">
        <f t="shared" si="6"/>
        <v>99999</v>
      </c>
      <c r="G25" s="51">
        <f t="shared" si="7"/>
        <v>0</v>
      </c>
      <c r="H25" s="52">
        <f t="shared" si="8"/>
        <v>0</v>
      </c>
      <c r="I25" s="51">
        <f t="shared" si="9"/>
        <v>0</v>
      </c>
      <c r="J25" s="49">
        <f t="shared" si="10"/>
        <v>0</v>
      </c>
      <c r="K25" s="26">
        <f t="shared" si="11"/>
        <v>0</v>
      </c>
    </row>
    <row r="26" spans="1:11" ht="12.75" customHeight="1">
      <c r="A26" s="48">
        <f>totaal!A26</f>
        <v>0</v>
      </c>
      <c r="B26" s="48">
        <f>totaal!E26</f>
        <v>0</v>
      </c>
      <c r="C26" s="48">
        <f>totaal!F26</f>
        <v>0</v>
      </c>
      <c r="D26" s="49">
        <f>totaal!G26</f>
        <v>0</v>
      </c>
      <c r="E26" s="50"/>
      <c r="F26" s="49">
        <f t="shared" si="6"/>
        <v>99999</v>
      </c>
      <c r="G26" s="51">
        <f t="shared" si="7"/>
        <v>0</v>
      </c>
      <c r="H26" s="52">
        <f t="shared" si="8"/>
        <v>0</v>
      </c>
      <c r="I26" s="51">
        <f t="shared" si="9"/>
        <v>0</v>
      </c>
      <c r="J26" s="49">
        <f t="shared" si="10"/>
        <v>0</v>
      </c>
      <c r="K26" s="26">
        <f t="shared" si="11"/>
        <v>0</v>
      </c>
    </row>
    <row r="27" spans="1:11" ht="12.75" customHeight="1">
      <c r="A27" s="48">
        <f>totaal!A27</f>
        <v>0</v>
      </c>
      <c r="B27" s="48">
        <f>totaal!E27</f>
        <v>0</v>
      </c>
      <c r="C27" s="48">
        <f>totaal!F27</f>
        <v>0</v>
      </c>
      <c r="D27" s="49">
        <f>totaal!G27</f>
        <v>0</v>
      </c>
      <c r="E27" s="50"/>
      <c r="F27" s="49">
        <f t="shared" si="6"/>
        <v>99999</v>
      </c>
      <c r="G27" s="51">
        <f t="shared" si="7"/>
        <v>0</v>
      </c>
      <c r="H27" s="52">
        <f t="shared" si="8"/>
        <v>0</v>
      </c>
      <c r="I27" s="51">
        <f t="shared" si="9"/>
        <v>0</v>
      </c>
      <c r="J27" s="49">
        <f t="shared" si="10"/>
        <v>0</v>
      </c>
      <c r="K27" s="26">
        <f t="shared" si="11"/>
        <v>0</v>
      </c>
    </row>
    <row r="28" spans="1:11" ht="12.75" customHeight="1">
      <c r="A28" s="48">
        <f>totaal!A28</f>
        <v>0</v>
      </c>
      <c r="B28" s="48">
        <f>totaal!E28</f>
        <v>0</v>
      </c>
      <c r="C28" s="48">
        <f>totaal!F28</f>
        <v>0</v>
      </c>
      <c r="D28" s="49">
        <f>totaal!G28</f>
        <v>0</v>
      </c>
      <c r="E28" s="50"/>
      <c r="F28" s="49">
        <f t="shared" si="6"/>
        <v>99999</v>
      </c>
      <c r="G28" s="51">
        <f t="shared" si="7"/>
        <v>0</v>
      </c>
      <c r="H28" s="52">
        <f t="shared" si="8"/>
        <v>0</v>
      </c>
      <c r="I28" s="51">
        <f t="shared" si="9"/>
        <v>0</v>
      </c>
      <c r="J28" s="49">
        <f t="shared" si="10"/>
        <v>0</v>
      </c>
      <c r="K28" s="26">
        <f t="shared" si="11"/>
        <v>0</v>
      </c>
    </row>
    <row r="29" spans="1:11" ht="12.75" customHeight="1">
      <c r="A29" s="48">
        <f>totaal!A29</f>
        <v>0</v>
      </c>
      <c r="B29" s="48">
        <f>totaal!E29</f>
        <v>0</v>
      </c>
      <c r="C29" s="48">
        <f>totaal!F29</f>
        <v>0</v>
      </c>
      <c r="D29" s="49">
        <f>totaal!G29</f>
        <v>0</v>
      </c>
      <c r="E29" s="50"/>
      <c r="F29" s="49">
        <f t="shared" si="6"/>
        <v>99999</v>
      </c>
      <c r="G29" s="51">
        <f t="shared" si="7"/>
        <v>0</v>
      </c>
      <c r="H29" s="52">
        <f t="shared" si="8"/>
        <v>0</v>
      </c>
      <c r="I29" s="51">
        <f t="shared" si="9"/>
        <v>0</v>
      </c>
      <c r="J29" s="49">
        <f t="shared" si="10"/>
        <v>0</v>
      </c>
      <c r="K29" s="26">
        <f t="shared" si="11"/>
        <v>0</v>
      </c>
    </row>
    <row r="30" spans="1:11" ht="12.75" customHeight="1">
      <c r="A30" s="48">
        <f>totaal!A30</f>
        <v>0</v>
      </c>
      <c r="B30" s="48">
        <f>totaal!E30</f>
        <v>0</v>
      </c>
      <c r="C30" s="48">
        <f>totaal!F30</f>
        <v>0</v>
      </c>
      <c r="D30" s="49">
        <f>totaal!G30</f>
        <v>0</v>
      </c>
      <c r="E30" s="50"/>
      <c r="F30" s="49">
        <f t="shared" si="6"/>
        <v>99999</v>
      </c>
      <c r="G30" s="51">
        <f t="shared" si="7"/>
        <v>0</v>
      </c>
      <c r="H30" s="52">
        <f t="shared" si="8"/>
        <v>0</v>
      </c>
      <c r="I30" s="51">
        <f t="shared" si="9"/>
        <v>0</v>
      </c>
      <c r="J30" s="49">
        <f t="shared" si="10"/>
        <v>0</v>
      </c>
      <c r="K30" s="26">
        <f t="shared" si="11"/>
        <v>0</v>
      </c>
    </row>
    <row r="31" spans="1:11" ht="12.75" customHeight="1">
      <c r="A31" s="48">
        <f>totaal!A31</f>
        <v>0</v>
      </c>
      <c r="B31" s="48">
        <f>totaal!E31</f>
        <v>0</v>
      </c>
      <c r="C31" s="48">
        <f>totaal!F31</f>
        <v>0</v>
      </c>
      <c r="D31" s="49">
        <f>totaal!G31</f>
        <v>0</v>
      </c>
      <c r="E31" s="50"/>
      <c r="F31" s="49">
        <f t="shared" si="6"/>
        <v>99999</v>
      </c>
      <c r="G31" s="51">
        <f t="shared" si="7"/>
        <v>0</v>
      </c>
      <c r="H31" s="52">
        <f t="shared" si="8"/>
        <v>0</v>
      </c>
      <c r="I31" s="51">
        <f t="shared" si="9"/>
        <v>0</v>
      </c>
      <c r="J31" s="49">
        <f t="shared" si="10"/>
        <v>0</v>
      </c>
      <c r="K31" s="26">
        <f t="shared" si="11"/>
        <v>0</v>
      </c>
    </row>
    <row r="32" spans="1:11" ht="12.75" customHeight="1">
      <c r="A32" s="48">
        <f>totaal!A32</f>
        <v>0</v>
      </c>
      <c r="B32" s="48">
        <f>totaal!E32</f>
        <v>0</v>
      </c>
      <c r="C32" s="48">
        <f>totaal!F32</f>
        <v>0</v>
      </c>
      <c r="D32" s="49">
        <f>totaal!G32</f>
        <v>0</v>
      </c>
      <c r="E32" s="50"/>
      <c r="F32" s="49">
        <f t="shared" si="6"/>
        <v>99999</v>
      </c>
      <c r="G32" s="51">
        <f t="shared" si="7"/>
        <v>0</v>
      </c>
      <c r="H32" s="52">
        <f t="shared" si="8"/>
        <v>0</v>
      </c>
      <c r="I32" s="51">
        <f t="shared" si="9"/>
        <v>0</v>
      </c>
      <c r="J32" s="49">
        <f t="shared" si="10"/>
        <v>0</v>
      </c>
      <c r="K32" s="26">
        <f t="shared" si="11"/>
        <v>0</v>
      </c>
    </row>
    <row r="33" spans="1:11" ht="12.75" customHeight="1">
      <c r="A33" s="48">
        <f>totaal!A33</f>
        <v>0</v>
      </c>
      <c r="B33" s="48">
        <f>totaal!E33</f>
        <v>0</v>
      </c>
      <c r="C33" s="48">
        <f>totaal!F33</f>
        <v>0</v>
      </c>
      <c r="D33" s="49">
        <f>totaal!G33</f>
        <v>0</v>
      </c>
      <c r="E33" s="50"/>
      <c r="F33" s="49">
        <f t="shared" si="6"/>
        <v>99999</v>
      </c>
      <c r="G33" s="51">
        <f t="shared" si="7"/>
        <v>0</v>
      </c>
      <c r="H33" s="52">
        <f t="shared" si="8"/>
        <v>0</v>
      </c>
      <c r="I33" s="51">
        <f t="shared" si="9"/>
        <v>0</v>
      </c>
      <c r="J33" s="49">
        <f t="shared" si="10"/>
        <v>0</v>
      </c>
      <c r="K33" s="26">
        <f t="shared" si="11"/>
        <v>0</v>
      </c>
    </row>
    <row r="34" spans="1:11" ht="12.75" customHeight="1">
      <c r="A34" s="48">
        <f>totaal!A34</f>
        <v>0</v>
      </c>
      <c r="B34" s="48">
        <f>totaal!E34</f>
        <v>0</v>
      </c>
      <c r="C34" s="48">
        <f>totaal!F34</f>
        <v>0</v>
      </c>
      <c r="D34" s="49">
        <f>totaal!G34</f>
        <v>0</v>
      </c>
      <c r="E34" s="50"/>
      <c r="F34" s="49">
        <f t="shared" si="6"/>
        <v>99999</v>
      </c>
      <c r="G34" s="51">
        <f t="shared" si="7"/>
        <v>0</v>
      </c>
      <c r="H34" s="52">
        <f t="shared" si="8"/>
        <v>0</v>
      </c>
      <c r="I34" s="51">
        <f t="shared" si="9"/>
        <v>0</v>
      </c>
      <c r="J34" s="49">
        <f t="shared" si="10"/>
        <v>0</v>
      </c>
      <c r="K34" s="26">
        <f t="shared" si="11"/>
        <v>0</v>
      </c>
    </row>
    <row r="35" spans="1:11" ht="12.75" customHeight="1">
      <c r="A35" s="48">
        <f>totaal!A35</f>
        <v>0</v>
      </c>
      <c r="B35" s="48">
        <f>totaal!E35</f>
        <v>0</v>
      </c>
      <c r="C35" s="48">
        <f>totaal!F35</f>
        <v>0</v>
      </c>
      <c r="D35" s="49">
        <f>totaal!G35</f>
        <v>0</v>
      </c>
      <c r="E35" s="50"/>
      <c r="F35" s="49">
        <f t="shared" si="6"/>
        <v>99999</v>
      </c>
      <c r="G35" s="51">
        <f t="shared" si="7"/>
        <v>0</v>
      </c>
      <c r="H35" s="52">
        <f t="shared" si="8"/>
        <v>0</v>
      </c>
      <c r="I35" s="51">
        <f t="shared" si="9"/>
        <v>0</v>
      </c>
      <c r="J35" s="49">
        <f t="shared" si="10"/>
        <v>0</v>
      </c>
      <c r="K35" s="26">
        <f t="shared" si="11"/>
        <v>0</v>
      </c>
    </row>
    <row r="36" spans="1:11" ht="12.75" customHeight="1">
      <c r="A36" s="48">
        <f>totaal!A36</f>
        <v>0</v>
      </c>
      <c r="B36" s="48">
        <f>totaal!E36</f>
        <v>0</v>
      </c>
      <c r="C36" s="48">
        <f>totaal!F36</f>
        <v>0</v>
      </c>
      <c r="D36" s="49">
        <f>totaal!G36</f>
        <v>0</v>
      </c>
      <c r="E36" s="50"/>
      <c r="F36" s="49">
        <f t="shared" si="6"/>
        <v>99999</v>
      </c>
      <c r="G36" s="51">
        <f t="shared" si="7"/>
        <v>0</v>
      </c>
      <c r="H36" s="52">
        <f t="shared" si="8"/>
        <v>0</v>
      </c>
      <c r="I36" s="51">
        <f t="shared" si="9"/>
        <v>0</v>
      </c>
      <c r="J36" s="49">
        <f t="shared" si="10"/>
        <v>0</v>
      </c>
      <c r="K36" s="26">
        <f t="shared" si="11"/>
        <v>0</v>
      </c>
    </row>
    <row r="37" spans="1:11" ht="12.75" customHeight="1">
      <c r="A37" s="48">
        <f>totaal!A37</f>
        <v>0</v>
      </c>
      <c r="B37" s="48">
        <f>totaal!E37</f>
        <v>0</v>
      </c>
      <c r="C37" s="48">
        <f>totaal!F37</f>
        <v>0</v>
      </c>
      <c r="D37" s="49">
        <f>totaal!G37</f>
        <v>0</v>
      </c>
      <c r="E37" s="50"/>
      <c r="F37" s="49">
        <f t="shared" si="6"/>
        <v>99999</v>
      </c>
      <c r="G37" s="51">
        <f t="shared" si="7"/>
        <v>0</v>
      </c>
      <c r="H37" s="52">
        <f t="shared" si="8"/>
        <v>0</v>
      </c>
      <c r="I37" s="51">
        <f t="shared" si="9"/>
        <v>0</v>
      </c>
      <c r="J37" s="49">
        <f t="shared" si="10"/>
        <v>0</v>
      </c>
      <c r="K37" s="26">
        <f t="shared" si="11"/>
        <v>0</v>
      </c>
    </row>
    <row r="38" spans="1:11" ht="12.75" customHeight="1">
      <c r="A38" s="48">
        <f>totaal!A38</f>
        <v>0</v>
      </c>
      <c r="B38" s="48">
        <f>totaal!E38</f>
        <v>0</v>
      </c>
      <c r="C38" s="48">
        <f>totaal!F38</f>
        <v>0</v>
      </c>
      <c r="D38" s="49">
        <f>totaal!G38</f>
        <v>0</v>
      </c>
      <c r="E38" s="50"/>
      <c r="F38" s="49">
        <f t="shared" si="6"/>
        <v>99999</v>
      </c>
      <c r="G38" s="51">
        <f t="shared" si="7"/>
        <v>0</v>
      </c>
      <c r="H38" s="52">
        <f t="shared" si="8"/>
        <v>0</v>
      </c>
      <c r="I38" s="51">
        <f t="shared" si="9"/>
        <v>0</v>
      </c>
      <c r="J38" s="49">
        <f t="shared" si="10"/>
        <v>0</v>
      </c>
      <c r="K38" s="26">
        <f t="shared" si="11"/>
        <v>0</v>
      </c>
    </row>
    <row r="39" spans="1:11" ht="12.75" customHeight="1">
      <c r="A39" s="48">
        <f>totaal!A39</f>
        <v>0</v>
      </c>
      <c r="B39" s="48">
        <f>totaal!E39</f>
        <v>0</v>
      </c>
      <c r="C39" s="48">
        <f>totaal!F39</f>
        <v>0</v>
      </c>
      <c r="D39" s="49">
        <f>totaal!G39</f>
        <v>0</v>
      </c>
      <c r="E39" s="50"/>
      <c r="F39" s="49">
        <f t="shared" si="6"/>
        <v>99999</v>
      </c>
      <c r="G39" s="51">
        <f t="shared" si="7"/>
        <v>0</v>
      </c>
      <c r="H39" s="52">
        <f t="shared" si="8"/>
        <v>0</v>
      </c>
      <c r="I39" s="51">
        <f t="shared" si="9"/>
        <v>0</v>
      </c>
      <c r="J39" s="49">
        <f t="shared" si="10"/>
        <v>0</v>
      </c>
      <c r="K39" s="26">
        <f t="shared" si="11"/>
        <v>0</v>
      </c>
    </row>
    <row r="40" spans="1:11" ht="12.75" customHeight="1">
      <c r="A40" s="48">
        <f>totaal!A40</f>
        <v>0</v>
      </c>
      <c r="B40" s="48">
        <f>totaal!E40</f>
        <v>0</v>
      </c>
      <c r="C40" s="48">
        <f>totaal!F40</f>
        <v>0</v>
      </c>
      <c r="D40" s="49">
        <f>totaal!G40</f>
        <v>0</v>
      </c>
      <c r="E40" s="50"/>
      <c r="F40" s="49">
        <f t="shared" si="6"/>
        <v>99999</v>
      </c>
      <c r="G40" s="51">
        <f t="shared" si="7"/>
        <v>0</v>
      </c>
      <c r="H40" s="52">
        <f t="shared" si="8"/>
        <v>0</v>
      </c>
      <c r="I40" s="51">
        <f t="shared" si="9"/>
        <v>0</v>
      </c>
      <c r="J40" s="49">
        <f t="shared" si="10"/>
        <v>0</v>
      </c>
      <c r="K40" s="26">
        <f t="shared" si="11"/>
        <v>0</v>
      </c>
    </row>
    <row r="41" spans="1:11" ht="19.5" customHeight="1">
      <c r="A41" s="43">
        <f>totaal!A41</f>
        <v>0</v>
      </c>
      <c r="B41" s="43"/>
      <c r="C41" s="44">
        <f>COUNTIF(F42:F59,"&lt;99998")</f>
        <v>0</v>
      </c>
      <c r="D41" s="45" t="s">
        <v>52</v>
      </c>
      <c r="E41" s="46"/>
      <c r="F41" s="47">
        <f>(HOUR($E$41)*3600)+(MINUTE($E$41)*60)+SECOND($E$41)</f>
        <v>0</v>
      </c>
      <c r="G41" s="53"/>
      <c r="H41" s="54"/>
      <c r="I41" s="53"/>
      <c r="J41" s="55"/>
      <c r="K41" s="56"/>
    </row>
    <row r="42" spans="1:11" ht="12">
      <c r="A42" s="48">
        <f>totaal!A42</f>
        <v>0</v>
      </c>
      <c r="B42" s="48">
        <f>totaal!E42</f>
        <v>0</v>
      </c>
      <c r="C42" s="48">
        <f>totaal!F42</f>
        <v>0</v>
      </c>
      <c r="D42" s="49">
        <f>totaal!G42</f>
        <v>0</v>
      </c>
      <c r="E42" s="50"/>
      <c r="F42" s="49">
        <f aca="true" t="shared" si="12" ref="F42:F59">IF(OR($F$41=0,ISBLANK(E42)),99999,IF(OR(E42="DNF",E42="dnf"),99998,IF(OR(E42="DNS",E42="dns"),99997,((HOUR(E42)*3600)+(MINUTE(E42)*60)+SECOND(E42))-F$41)))</f>
        <v>99999</v>
      </c>
      <c r="G42" s="51">
        <f aca="true" t="shared" si="13" ref="G42:G59">IF(F42&gt;99990,"",F42/3600/24)</f>
        <v>0</v>
      </c>
      <c r="H42" s="52">
        <f aca="true" t="shared" si="14" ref="H42:H59">IF(F42&gt;99990,"",(F42*100)/D42)</f>
        <v>0</v>
      </c>
      <c r="I42" s="51">
        <f aca="true" t="shared" si="15" ref="I42:I59">IF(F42&gt;99990,"",H42/3600/24)</f>
        <v>0</v>
      </c>
      <c r="J42" s="49">
        <f aca="true" t="shared" si="16" ref="J42:J59">IF(F42&lt;99997,RANK(H42,$H$42:$H$59,1),IF(F42=99998,2+$C$41,IF(F42=99997,1+$C$41,0)))</f>
        <v>0</v>
      </c>
      <c r="K42" s="26">
        <f aca="true" t="shared" si="17" ref="K42:K59">IF(F42=99999,"",CHOOSE(J42,0,3,5.7,8,10,11.7,13,14,15,16,17,18,19,20,21,22,23,24,25,26))</f>
        <v>0</v>
      </c>
    </row>
    <row r="43" spans="1:11" ht="12">
      <c r="A43" s="48">
        <f>totaal!A43</f>
        <v>0</v>
      </c>
      <c r="B43" s="48">
        <f>totaal!E43</f>
        <v>0</v>
      </c>
      <c r="C43" s="48">
        <f>totaal!F43</f>
        <v>0</v>
      </c>
      <c r="D43" s="49">
        <f>totaal!G43</f>
        <v>0</v>
      </c>
      <c r="E43" s="50"/>
      <c r="F43" s="49">
        <f t="shared" si="12"/>
        <v>99999</v>
      </c>
      <c r="G43" s="51">
        <f t="shared" si="13"/>
        <v>0</v>
      </c>
      <c r="H43" s="52">
        <f t="shared" si="14"/>
        <v>0</v>
      </c>
      <c r="I43" s="51">
        <f t="shared" si="15"/>
        <v>0</v>
      </c>
      <c r="J43" s="49">
        <f t="shared" si="16"/>
        <v>0</v>
      </c>
      <c r="K43" s="26">
        <f t="shared" si="17"/>
        <v>0</v>
      </c>
    </row>
    <row r="44" spans="1:11" ht="12">
      <c r="A44" s="48">
        <f>totaal!A44</f>
        <v>0</v>
      </c>
      <c r="B44" s="48">
        <f>totaal!E44</f>
        <v>0</v>
      </c>
      <c r="C44" s="48">
        <f>totaal!F44</f>
        <v>0</v>
      </c>
      <c r="D44" s="49">
        <f>totaal!G44</f>
        <v>0</v>
      </c>
      <c r="E44" s="50"/>
      <c r="F44" s="49">
        <f t="shared" si="12"/>
        <v>99999</v>
      </c>
      <c r="G44" s="51">
        <f t="shared" si="13"/>
        <v>0</v>
      </c>
      <c r="H44" s="52">
        <f t="shared" si="14"/>
        <v>0</v>
      </c>
      <c r="I44" s="51">
        <f t="shared" si="15"/>
        <v>0</v>
      </c>
      <c r="J44" s="49">
        <f t="shared" si="16"/>
        <v>0</v>
      </c>
      <c r="K44" s="26">
        <f t="shared" si="17"/>
        <v>0</v>
      </c>
    </row>
    <row r="45" spans="1:11" ht="12">
      <c r="A45" s="48">
        <f>totaal!A45</f>
        <v>0</v>
      </c>
      <c r="B45" s="48">
        <f>totaal!E45</f>
        <v>0</v>
      </c>
      <c r="C45" s="48">
        <f>totaal!F45</f>
        <v>0</v>
      </c>
      <c r="D45" s="49">
        <f>totaal!G45</f>
        <v>0</v>
      </c>
      <c r="E45" s="50"/>
      <c r="F45" s="49">
        <f t="shared" si="12"/>
        <v>99999</v>
      </c>
      <c r="G45" s="51">
        <f t="shared" si="13"/>
        <v>0</v>
      </c>
      <c r="H45" s="52">
        <f t="shared" si="14"/>
        <v>0</v>
      </c>
      <c r="I45" s="51">
        <f t="shared" si="15"/>
        <v>0</v>
      </c>
      <c r="J45" s="49">
        <f t="shared" si="16"/>
        <v>0</v>
      </c>
      <c r="K45" s="26">
        <f t="shared" si="17"/>
        <v>0</v>
      </c>
    </row>
    <row r="46" spans="1:11" ht="12">
      <c r="A46" s="48">
        <f>totaal!A46</f>
        <v>0</v>
      </c>
      <c r="B46" s="48">
        <f>totaal!E46</f>
        <v>0</v>
      </c>
      <c r="C46" s="48">
        <f>totaal!F46</f>
        <v>0</v>
      </c>
      <c r="D46" s="49">
        <f>totaal!G46</f>
        <v>0</v>
      </c>
      <c r="E46" s="50"/>
      <c r="F46" s="49">
        <f t="shared" si="12"/>
        <v>99999</v>
      </c>
      <c r="G46" s="51">
        <f t="shared" si="13"/>
        <v>0</v>
      </c>
      <c r="H46" s="52">
        <f t="shared" si="14"/>
        <v>0</v>
      </c>
      <c r="I46" s="51">
        <f t="shared" si="15"/>
        <v>0</v>
      </c>
      <c r="J46" s="49">
        <f t="shared" si="16"/>
        <v>0</v>
      </c>
      <c r="K46" s="26">
        <f t="shared" si="17"/>
        <v>0</v>
      </c>
    </row>
    <row r="47" spans="1:11" ht="12">
      <c r="A47" s="48">
        <f>totaal!A47</f>
        <v>0</v>
      </c>
      <c r="B47" s="48">
        <f>totaal!E47</f>
        <v>0</v>
      </c>
      <c r="C47" s="48">
        <f>totaal!F47</f>
        <v>0</v>
      </c>
      <c r="D47" s="49">
        <f>totaal!G47</f>
        <v>0</v>
      </c>
      <c r="E47" s="50"/>
      <c r="F47" s="49">
        <f t="shared" si="12"/>
        <v>99999</v>
      </c>
      <c r="G47" s="51">
        <f t="shared" si="13"/>
        <v>0</v>
      </c>
      <c r="H47" s="52">
        <f t="shared" si="14"/>
        <v>0</v>
      </c>
      <c r="I47" s="51">
        <f t="shared" si="15"/>
        <v>0</v>
      </c>
      <c r="J47" s="49">
        <f t="shared" si="16"/>
        <v>0</v>
      </c>
      <c r="K47" s="26">
        <f t="shared" si="17"/>
        <v>0</v>
      </c>
    </row>
    <row r="48" spans="1:11" ht="12">
      <c r="A48" s="48">
        <f>totaal!A48</f>
        <v>0</v>
      </c>
      <c r="B48" s="48">
        <f>totaal!E48</f>
        <v>0</v>
      </c>
      <c r="C48" s="48">
        <f>totaal!F48</f>
        <v>0</v>
      </c>
      <c r="D48" s="49">
        <f>totaal!G48</f>
        <v>0</v>
      </c>
      <c r="E48" s="50"/>
      <c r="F48" s="49">
        <f t="shared" si="12"/>
        <v>99999</v>
      </c>
      <c r="G48" s="51">
        <f t="shared" si="13"/>
        <v>0</v>
      </c>
      <c r="H48" s="52">
        <f t="shared" si="14"/>
        <v>0</v>
      </c>
      <c r="I48" s="51">
        <f t="shared" si="15"/>
        <v>0</v>
      </c>
      <c r="J48" s="49">
        <f t="shared" si="16"/>
        <v>0</v>
      </c>
      <c r="K48" s="26">
        <f t="shared" si="17"/>
        <v>0</v>
      </c>
    </row>
    <row r="49" spans="1:11" ht="12">
      <c r="A49" s="48">
        <f>totaal!A49</f>
        <v>0</v>
      </c>
      <c r="B49" s="48">
        <f>totaal!E49</f>
        <v>0</v>
      </c>
      <c r="C49" s="48">
        <f>totaal!F49</f>
        <v>0</v>
      </c>
      <c r="D49" s="49">
        <f>totaal!G49</f>
        <v>0</v>
      </c>
      <c r="E49" s="50"/>
      <c r="F49" s="49">
        <f t="shared" si="12"/>
        <v>99999</v>
      </c>
      <c r="G49" s="51">
        <f t="shared" si="13"/>
        <v>0</v>
      </c>
      <c r="H49" s="52">
        <f t="shared" si="14"/>
        <v>0</v>
      </c>
      <c r="I49" s="51">
        <f t="shared" si="15"/>
        <v>0</v>
      </c>
      <c r="J49" s="49">
        <f t="shared" si="16"/>
        <v>0</v>
      </c>
      <c r="K49" s="26">
        <f t="shared" si="17"/>
        <v>0</v>
      </c>
    </row>
    <row r="50" spans="1:11" ht="12">
      <c r="A50" s="48">
        <f>totaal!A50</f>
        <v>0</v>
      </c>
      <c r="B50" s="48">
        <f>totaal!E50</f>
        <v>0</v>
      </c>
      <c r="C50" s="48">
        <f>totaal!F50</f>
        <v>0</v>
      </c>
      <c r="D50" s="49">
        <f>totaal!G50</f>
        <v>0</v>
      </c>
      <c r="E50" s="50"/>
      <c r="F50" s="49">
        <f t="shared" si="12"/>
        <v>99999</v>
      </c>
      <c r="G50" s="51">
        <f t="shared" si="13"/>
        <v>0</v>
      </c>
      <c r="H50" s="52">
        <f t="shared" si="14"/>
        <v>0</v>
      </c>
      <c r="I50" s="51">
        <f t="shared" si="15"/>
        <v>0</v>
      </c>
      <c r="J50" s="49">
        <f t="shared" si="16"/>
        <v>0</v>
      </c>
      <c r="K50" s="26">
        <f t="shared" si="17"/>
        <v>0</v>
      </c>
    </row>
    <row r="51" spans="1:11" ht="12">
      <c r="A51" s="48">
        <f>totaal!A51</f>
        <v>0</v>
      </c>
      <c r="B51" s="48">
        <f>totaal!E51</f>
        <v>0</v>
      </c>
      <c r="C51" s="48">
        <f>totaal!F51</f>
        <v>0</v>
      </c>
      <c r="D51" s="49">
        <f>totaal!G51</f>
        <v>0</v>
      </c>
      <c r="E51" s="50"/>
      <c r="F51" s="49">
        <f t="shared" si="12"/>
        <v>99999</v>
      </c>
      <c r="G51" s="51">
        <f t="shared" si="13"/>
        <v>0</v>
      </c>
      <c r="H51" s="52">
        <f t="shared" si="14"/>
        <v>0</v>
      </c>
      <c r="I51" s="51">
        <f t="shared" si="15"/>
        <v>0</v>
      </c>
      <c r="J51" s="49">
        <f t="shared" si="16"/>
        <v>0</v>
      </c>
      <c r="K51" s="26">
        <f t="shared" si="17"/>
        <v>0</v>
      </c>
    </row>
    <row r="52" spans="1:11" ht="12">
      <c r="A52" s="48">
        <f>totaal!A52</f>
        <v>0</v>
      </c>
      <c r="B52" s="48">
        <f>totaal!E52</f>
        <v>0</v>
      </c>
      <c r="C52" s="48">
        <f>totaal!F52</f>
        <v>0</v>
      </c>
      <c r="D52" s="49">
        <f>totaal!G52</f>
        <v>0</v>
      </c>
      <c r="E52" s="50"/>
      <c r="F52" s="49">
        <f t="shared" si="12"/>
        <v>99999</v>
      </c>
      <c r="G52" s="51">
        <f t="shared" si="13"/>
        <v>0</v>
      </c>
      <c r="H52" s="52">
        <f t="shared" si="14"/>
        <v>0</v>
      </c>
      <c r="I52" s="51">
        <f t="shared" si="15"/>
        <v>0</v>
      </c>
      <c r="J52" s="49">
        <f t="shared" si="16"/>
        <v>0</v>
      </c>
      <c r="K52" s="26">
        <f t="shared" si="17"/>
        <v>0</v>
      </c>
    </row>
    <row r="53" spans="1:11" ht="12">
      <c r="A53" s="48">
        <f>totaal!A53</f>
        <v>0</v>
      </c>
      <c r="B53" s="48">
        <f>totaal!E53</f>
        <v>0</v>
      </c>
      <c r="C53" s="48">
        <f>totaal!F53</f>
        <v>0</v>
      </c>
      <c r="D53" s="49">
        <f>totaal!G53</f>
        <v>0</v>
      </c>
      <c r="E53" s="50"/>
      <c r="F53" s="49">
        <f t="shared" si="12"/>
        <v>99999</v>
      </c>
      <c r="G53" s="51">
        <f t="shared" si="13"/>
        <v>0</v>
      </c>
      <c r="H53" s="52">
        <f t="shared" si="14"/>
        <v>0</v>
      </c>
      <c r="I53" s="51">
        <f t="shared" si="15"/>
        <v>0</v>
      </c>
      <c r="J53" s="49">
        <f t="shared" si="16"/>
        <v>0</v>
      </c>
      <c r="K53" s="26">
        <f t="shared" si="17"/>
        <v>0</v>
      </c>
    </row>
    <row r="54" spans="1:11" ht="12">
      <c r="A54" s="48">
        <f>totaal!A54</f>
        <v>0</v>
      </c>
      <c r="B54" s="48">
        <f>totaal!E54</f>
        <v>0</v>
      </c>
      <c r="C54" s="48">
        <f>totaal!F54</f>
        <v>0</v>
      </c>
      <c r="D54" s="49">
        <f>totaal!G54</f>
        <v>0</v>
      </c>
      <c r="E54" s="50"/>
      <c r="F54" s="49">
        <f t="shared" si="12"/>
        <v>99999</v>
      </c>
      <c r="G54" s="51">
        <f t="shared" si="13"/>
        <v>0</v>
      </c>
      <c r="H54" s="52">
        <f t="shared" si="14"/>
        <v>0</v>
      </c>
      <c r="I54" s="51">
        <f t="shared" si="15"/>
        <v>0</v>
      </c>
      <c r="J54" s="49">
        <f t="shared" si="16"/>
        <v>0</v>
      </c>
      <c r="K54" s="26">
        <f t="shared" si="17"/>
        <v>0</v>
      </c>
    </row>
    <row r="55" spans="1:11" ht="12">
      <c r="A55" s="48">
        <f>totaal!A55</f>
        <v>0</v>
      </c>
      <c r="B55" s="48">
        <f>totaal!E55</f>
        <v>0</v>
      </c>
      <c r="C55" s="48">
        <f>totaal!F55</f>
        <v>0</v>
      </c>
      <c r="D55" s="49">
        <f>totaal!G55</f>
        <v>0</v>
      </c>
      <c r="E55" s="50"/>
      <c r="F55" s="49">
        <f t="shared" si="12"/>
        <v>99999</v>
      </c>
      <c r="G55" s="51">
        <f t="shared" si="13"/>
        <v>0</v>
      </c>
      <c r="H55" s="52">
        <f t="shared" si="14"/>
        <v>0</v>
      </c>
      <c r="I55" s="51">
        <f t="shared" si="15"/>
        <v>0</v>
      </c>
      <c r="J55" s="49">
        <f t="shared" si="16"/>
        <v>0</v>
      </c>
      <c r="K55" s="26">
        <f t="shared" si="17"/>
        <v>0</v>
      </c>
    </row>
    <row r="56" spans="1:11" ht="12">
      <c r="A56" s="48">
        <f>totaal!A56</f>
        <v>0</v>
      </c>
      <c r="B56" s="48">
        <f>totaal!E56</f>
        <v>0</v>
      </c>
      <c r="C56" s="48">
        <f>totaal!F56</f>
        <v>0</v>
      </c>
      <c r="D56" s="49">
        <f>totaal!G56</f>
        <v>0</v>
      </c>
      <c r="E56" s="50"/>
      <c r="F56" s="49">
        <f t="shared" si="12"/>
        <v>99999</v>
      </c>
      <c r="G56" s="51">
        <f t="shared" si="13"/>
        <v>0</v>
      </c>
      <c r="H56" s="52">
        <f t="shared" si="14"/>
        <v>0</v>
      </c>
      <c r="I56" s="51">
        <f t="shared" si="15"/>
        <v>0</v>
      </c>
      <c r="J56" s="49">
        <f t="shared" si="16"/>
        <v>0</v>
      </c>
      <c r="K56" s="26">
        <f t="shared" si="17"/>
        <v>0</v>
      </c>
    </row>
    <row r="57" spans="1:11" ht="12">
      <c r="A57" s="48">
        <f>totaal!A57</f>
        <v>0</v>
      </c>
      <c r="B57" s="48">
        <f>totaal!E57</f>
        <v>0</v>
      </c>
      <c r="C57" s="48">
        <f>totaal!F57</f>
        <v>0</v>
      </c>
      <c r="D57" s="49">
        <f>totaal!G57</f>
        <v>0</v>
      </c>
      <c r="E57" s="50"/>
      <c r="F57" s="49">
        <f t="shared" si="12"/>
        <v>99999</v>
      </c>
      <c r="G57" s="51">
        <f t="shared" si="13"/>
        <v>0</v>
      </c>
      <c r="H57" s="52">
        <f t="shared" si="14"/>
        <v>0</v>
      </c>
      <c r="I57" s="51">
        <f t="shared" si="15"/>
        <v>0</v>
      </c>
      <c r="J57" s="49">
        <f t="shared" si="16"/>
        <v>0</v>
      </c>
      <c r="K57" s="26">
        <f t="shared" si="17"/>
        <v>0</v>
      </c>
    </row>
    <row r="58" spans="1:11" ht="12">
      <c r="A58" s="48">
        <f>totaal!A58</f>
        <v>0</v>
      </c>
      <c r="B58" s="48">
        <f>totaal!E58</f>
        <v>0</v>
      </c>
      <c r="C58" s="48">
        <f>totaal!F58</f>
        <v>0</v>
      </c>
      <c r="D58" s="49">
        <f>totaal!G58</f>
        <v>0</v>
      </c>
      <c r="E58" s="50"/>
      <c r="F58" s="49">
        <f t="shared" si="12"/>
        <v>99999</v>
      </c>
      <c r="G58" s="51">
        <f t="shared" si="13"/>
        <v>0</v>
      </c>
      <c r="H58" s="52">
        <f t="shared" si="14"/>
        <v>0</v>
      </c>
      <c r="I58" s="51">
        <f t="shared" si="15"/>
        <v>0</v>
      </c>
      <c r="J58" s="49">
        <f t="shared" si="16"/>
        <v>0</v>
      </c>
      <c r="K58" s="26">
        <f t="shared" si="17"/>
        <v>0</v>
      </c>
    </row>
    <row r="59" spans="1:11" ht="12">
      <c r="A59" s="48">
        <f>totaal!A59</f>
        <v>0</v>
      </c>
      <c r="B59" s="48">
        <f>totaal!E59</f>
        <v>0</v>
      </c>
      <c r="C59" s="48">
        <f>totaal!F59</f>
        <v>0</v>
      </c>
      <c r="D59" s="49">
        <f>totaal!G59</f>
        <v>0</v>
      </c>
      <c r="E59" s="50"/>
      <c r="F59" s="49">
        <f t="shared" si="12"/>
        <v>99999</v>
      </c>
      <c r="G59" s="51">
        <f t="shared" si="13"/>
        <v>0</v>
      </c>
      <c r="H59" s="52">
        <f t="shared" si="14"/>
        <v>0</v>
      </c>
      <c r="I59" s="51">
        <f t="shared" si="15"/>
        <v>0</v>
      </c>
      <c r="J59" s="49">
        <f t="shared" si="16"/>
        <v>0</v>
      </c>
      <c r="K59" s="26">
        <f t="shared" si="17"/>
        <v>0</v>
      </c>
    </row>
    <row r="60" spans="1:11" s="58" customFormat="1" ht="19.5" customHeight="1">
      <c r="A60" s="43">
        <f>totaal!A60</f>
        <v>0</v>
      </c>
      <c r="B60" s="43"/>
      <c r="C60" s="44">
        <f>COUNTIF(F61:F78,"&lt;99998")</f>
        <v>0</v>
      </c>
      <c r="D60" s="45" t="s">
        <v>52</v>
      </c>
      <c r="E60" s="46"/>
      <c r="F60" s="47">
        <f>(HOUR($E$60)*3600)+(MINUTE($E$60)*60)+SECOND($E$60)</f>
        <v>0</v>
      </c>
      <c r="G60" s="53"/>
      <c r="H60" s="54"/>
      <c r="I60" s="53"/>
      <c r="J60" s="55"/>
      <c r="K60" s="57"/>
    </row>
    <row r="61" spans="1:11" ht="12">
      <c r="A61" s="48">
        <f>totaal!A61</f>
        <v>0</v>
      </c>
      <c r="B61" s="48">
        <f>totaal!E61</f>
        <v>0</v>
      </c>
      <c r="C61" s="48">
        <f>totaal!F61</f>
        <v>0</v>
      </c>
      <c r="D61" s="49">
        <f>totaal!G61</f>
        <v>0</v>
      </c>
      <c r="E61" s="50"/>
      <c r="F61" s="49">
        <f aca="true" t="shared" si="18" ref="F61:F78">IF(OR($F$60=0,ISBLANK(E61)),99999,IF(OR(E61="DNF",E61="dnf"),99998,IF(OR(E61="DNS",E61="dns"),99997,((HOUR(E61)*3600)+(MINUTE(E61)*60)+SECOND(E61))-F$60)))</f>
        <v>99999</v>
      </c>
      <c r="G61" s="51">
        <f aca="true" t="shared" si="19" ref="G61:G78">IF(F61&gt;99990,"",F61/3600/24)</f>
        <v>0</v>
      </c>
      <c r="H61" s="52">
        <f aca="true" t="shared" si="20" ref="H61:H78">IF(F61&gt;99990,"",(F61*100)/D61)</f>
        <v>0</v>
      </c>
      <c r="I61" s="51">
        <f aca="true" t="shared" si="21" ref="I61:I78">IF(F61&gt;99990,"",H61/3600/24)</f>
        <v>0</v>
      </c>
      <c r="J61" s="49">
        <f aca="true" t="shared" si="22" ref="J61:J78">IF(F61&lt;99997,RANK(H61,$H$61:$H$78,1),IF(F61=99998,2+$C$60,IF(F61=99997,1+$C$60,0)))</f>
        <v>0</v>
      </c>
      <c r="K61" s="26">
        <f aca="true" t="shared" si="23" ref="K61:K78">IF(F61=99999,"",CHOOSE(J61,0,3,5.7,8,10,11.7,13,14,15,16,17,18,19,20,21,22,23,24,25,26))</f>
        <v>0</v>
      </c>
    </row>
    <row r="62" spans="1:11" ht="12">
      <c r="A62" s="48">
        <f>totaal!A62</f>
        <v>0</v>
      </c>
      <c r="B62" s="48">
        <f>totaal!E62</f>
        <v>0</v>
      </c>
      <c r="C62" s="48">
        <f>totaal!F62</f>
        <v>0</v>
      </c>
      <c r="D62" s="49">
        <f>totaal!G62</f>
        <v>0</v>
      </c>
      <c r="E62" s="50"/>
      <c r="F62" s="49">
        <f t="shared" si="18"/>
        <v>99999</v>
      </c>
      <c r="G62" s="51">
        <f t="shared" si="19"/>
        <v>0</v>
      </c>
      <c r="H62" s="52">
        <f t="shared" si="20"/>
        <v>0</v>
      </c>
      <c r="I62" s="51">
        <f t="shared" si="21"/>
        <v>0</v>
      </c>
      <c r="J62" s="49">
        <f t="shared" si="22"/>
        <v>0</v>
      </c>
      <c r="K62" s="26">
        <f t="shared" si="23"/>
        <v>0</v>
      </c>
    </row>
    <row r="63" spans="1:11" ht="12">
      <c r="A63" s="48">
        <f>totaal!A63</f>
        <v>0</v>
      </c>
      <c r="B63" s="48">
        <f>totaal!E63</f>
        <v>0</v>
      </c>
      <c r="C63" s="48">
        <f>totaal!F63</f>
        <v>0</v>
      </c>
      <c r="D63" s="49">
        <f>totaal!G63</f>
        <v>0</v>
      </c>
      <c r="E63" s="50"/>
      <c r="F63" s="49">
        <f t="shared" si="18"/>
        <v>99999</v>
      </c>
      <c r="G63" s="51">
        <f t="shared" si="19"/>
        <v>0</v>
      </c>
      <c r="H63" s="52">
        <f t="shared" si="20"/>
        <v>0</v>
      </c>
      <c r="I63" s="51">
        <f t="shared" si="21"/>
        <v>0</v>
      </c>
      <c r="J63" s="49">
        <f t="shared" si="22"/>
        <v>0</v>
      </c>
      <c r="K63" s="26">
        <f t="shared" si="23"/>
        <v>0</v>
      </c>
    </row>
    <row r="64" spans="1:11" ht="12">
      <c r="A64" s="48">
        <f>totaal!A64</f>
        <v>0</v>
      </c>
      <c r="B64" s="48">
        <f>totaal!E64</f>
        <v>0</v>
      </c>
      <c r="C64" s="48">
        <f>totaal!F64</f>
        <v>0</v>
      </c>
      <c r="D64" s="49">
        <f>totaal!G64</f>
        <v>0</v>
      </c>
      <c r="E64" s="50"/>
      <c r="F64" s="49">
        <f t="shared" si="18"/>
        <v>99999</v>
      </c>
      <c r="G64" s="51">
        <f t="shared" si="19"/>
        <v>0</v>
      </c>
      <c r="H64" s="52">
        <f t="shared" si="20"/>
        <v>0</v>
      </c>
      <c r="I64" s="51">
        <f t="shared" si="21"/>
        <v>0</v>
      </c>
      <c r="J64" s="49">
        <f t="shared" si="22"/>
        <v>0</v>
      </c>
      <c r="K64" s="26">
        <f t="shared" si="23"/>
        <v>0</v>
      </c>
    </row>
    <row r="65" spans="1:11" ht="12">
      <c r="A65" s="48">
        <f>totaal!A65</f>
        <v>0</v>
      </c>
      <c r="B65" s="48">
        <f>totaal!E65</f>
        <v>0</v>
      </c>
      <c r="C65" s="48">
        <f>totaal!F65</f>
        <v>0</v>
      </c>
      <c r="D65" s="49">
        <f>totaal!G65</f>
        <v>0</v>
      </c>
      <c r="E65" s="50"/>
      <c r="F65" s="49">
        <f t="shared" si="18"/>
        <v>99999</v>
      </c>
      <c r="G65" s="51">
        <f t="shared" si="19"/>
        <v>0</v>
      </c>
      <c r="H65" s="52">
        <f t="shared" si="20"/>
        <v>0</v>
      </c>
      <c r="I65" s="51">
        <f t="shared" si="21"/>
        <v>0</v>
      </c>
      <c r="J65" s="49">
        <f t="shared" si="22"/>
        <v>0</v>
      </c>
      <c r="K65" s="26">
        <f t="shared" si="23"/>
        <v>0</v>
      </c>
    </row>
    <row r="66" spans="1:11" ht="12">
      <c r="A66" s="48">
        <f>totaal!A66</f>
        <v>0</v>
      </c>
      <c r="B66" s="48">
        <f>totaal!E66</f>
        <v>0</v>
      </c>
      <c r="C66" s="48">
        <f>totaal!F66</f>
        <v>0</v>
      </c>
      <c r="D66" s="49">
        <f>totaal!G66</f>
        <v>0</v>
      </c>
      <c r="E66" s="50"/>
      <c r="F66" s="49">
        <f t="shared" si="18"/>
        <v>99999</v>
      </c>
      <c r="G66" s="51">
        <f t="shared" si="19"/>
        <v>0</v>
      </c>
      <c r="H66" s="52">
        <f t="shared" si="20"/>
        <v>0</v>
      </c>
      <c r="I66" s="51">
        <f t="shared" si="21"/>
        <v>0</v>
      </c>
      <c r="J66" s="49">
        <f t="shared" si="22"/>
        <v>0</v>
      </c>
      <c r="K66" s="26">
        <f t="shared" si="23"/>
        <v>0</v>
      </c>
    </row>
    <row r="67" spans="1:11" ht="12">
      <c r="A67" s="48">
        <f>totaal!A67</f>
        <v>0</v>
      </c>
      <c r="B67" s="48">
        <f>totaal!E67</f>
        <v>0</v>
      </c>
      <c r="C67" s="48">
        <f>totaal!F67</f>
        <v>0</v>
      </c>
      <c r="D67" s="49">
        <f>totaal!G67</f>
        <v>0</v>
      </c>
      <c r="E67" s="50"/>
      <c r="F67" s="49">
        <f t="shared" si="18"/>
        <v>99999</v>
      </c>
      <c r="G67" s="51">
        <f t="shared" si="19"/>
        <v>0</v>
      </c>
      <c r="H67" s="52">
        <f t="shared" si="20"/>
        <v>0</v>
      </c>
      <c r="I67" s="51">
        <f t="shared" si="21"/>
        <v>0</v>
      </c>
      <c r="J67" s="49">
        <f t="shared" si="22"/>
        <v>0</v>
      </c>
      <c r="K67" s="26">
        <f t="shared" si="23"/>
        <v>0</v>
      </c>
    </row>
    <row r="68" spans="1:11" ht="12">
      <c r="A68" s="48">
        <f>totaal!A68</f>
        <v>0</v>
      </c>
      <c r="B68" s="48">
        <f>totaal!E68</f>
        <v>0</v>
      </c>
      <c r="C68" s="48">
        <f>totaal!F68</f>
        <v>0</v>
      </c>
      <c r="D68" s="49">
        <f>totaal!G68</f>
        <v>0</v>
      </c>
      <c r="E68" s="50"/>
      <c r="F68" s="49">
        <f t="shared" si="18"/>
        <v>99999</v>
      </c>
      <c r="G68" s="51">
        <f t="shared" si="19"/>
        <v>0</v>
      </c>
      <c r="H68" s="52">
        <f t="shared" si="20"/>
        <v>0</v>
      </c>
      <c r="I68" s="51">
        <f t="shared" si="21"/>
        <v>0</v>
      </c>
      <c r="J68" s="49">
        <f t="shared" si="22"/>
        <v>0</v>
      </c>
      <c r="K68" s="26">
        <f t="shared" si="23"/>
        <v>0</v>
      </c>
    </row>
    <row r="69" spans="1:11" ht="12">
      <c r="A69" s="48">
        <f>totaal!A69</f>
        <v>0</v>
      </c>
      <c r="B69" s="48">
        <f>totaal!E69</f>
        <v>0</v>
      </c>
      <c r="C69" s="48">
        <f>totaal!F69</f>
        <v>0</v>
      </c>
      <c r="D69" s="49">
        <f>totaal!G69</f>
        <v>0</v>
      </c>
      <c r="E69" s="50"/>
      <c r="F69" s="49">
        <f t="shared" si="18"/>
        <v>99999</v>
      </c>
      <c r="G69" s="51">
        <f t="shared" si="19"/>
        <v>0</v>
      </c>
      <c r="H69" s="52">
        <f t="shared" si="20"/>
        <v>0</v>
      </c>
      <c r="I69" s="51">
        <f t="shared" si="21"/>
        <v>0</v>
      </c>
      <c r="J69" s="49">
        <f t="shared" si="22"/>
        <v>0</v>
      </c>
      <c r="K69" s="26">
        <f t="shared" si="23"/>
        <v>0</v>
      </c>
    </row>
    <row r="70" spans="1:11" ht="12">
      <c r="A70" s="48">
        <f>totaal!A70</f>
        <v>0</v>
      </c>
      <c r="B70" s="48">
        <f>totaal!E70</f>
        <v>0</v>
      </c>
      <c r="C70" s="48">
        <f>totaal!F70</f>
        <v>0</v>
      </c>
      <c r="D70" s="49">
        <f>totaal!G70</f>
        <v>0</v>
      </c>
      <c r="E70" s="50"/>
      <c r="F70" s="49">
        <f t="shared" si="18"/>
        <v>99999</v>
      </c>
      <c r="G70" s="51">
        <f t="shared" si="19"/>
        <v>0</v>
      </c>
      <c r="H70" s="52">
        <f t="shared" si="20"/>
        <v>0</v>
      </c>
      <c r="I70" s="51">
        <f t="shared" si="21"/>
        <v>0</v>
      </c>
      <c r="J70" s="49">
        <f t="shared" si="22"/>
        <v>0</v>
      </c>
      <c r="K70" s="26">
        <f t="shared" si="23"/>
        <v>0</v>
      </c>
    </row>
    <row r="71" spans="1:11" ht="12">
      <c r="A71" s="48">
        <f>totaal!A71</f>
        <v>0</v>
      </c>
      <c r="B71" s="48">
        <f>totaal!E71</f>
        <v>0</v>
      </c>
      <c r="C71" s="48">
        <f>totaal!F71</f>
        <v>0</v>
      </c>
      <c r="D71" s="49">
        <f>totaal!G71</f>
        <v>0</v>
      </c>
      <c r="E71" s="50"/>
      <c r="F71" s="49">
        <f t="shared" si="18"/>
        <v>99999</v>
      </c>
      <c r="G71" s="51">
        <f t="shared" si="19"/>
        <v>0</v>
      </c>
      <c r="H71" s="52">
        <f t="shared" si="20"/>
        <v>0</v>
      </c>
      <c r="I71" s="51">
        <f t="shared" si="21"/>
        <v>0</v>
      </c>
      <c r="J71" s="49">
        <f t="shared" si="22"/>
        <v>0</v>
      </c>
      <c r="K71" s="26">
        <f t="shared" si="23"/>
        <v>0</v>
      </c>
    </row>
    <row r="72" spans="1:11" ht="12">
      <c r="A72" s="48">
        <f>totaal!A72</f>
        <v>0</v>
      </c>
      <c r="B72" s="48">
        <f>totaal!E72</f>
        <v>0</v>
      </c>
      <c r="C72" s="48">
        <f>totaal!F72</f>
        <v>0</v>
      </c>
      <c r="D72" s="49">
        <f>totaal!G72</f>
        <v>0</v>
      </c>
      <c r="E72" s="50"/>
      <c r="F72" s="49">
        <f t="shared" si="18"/>
        <v>99999</v>
      </c>
      <c r="G72" s="51">
        <f t="shared" si="19"/>
        <v>0</v>
      </c>
      <c r="H72" s="52">
        <f t="shared" si="20"/>
        <v>0</v>
      </c>
      <c r="I72" s="51">
        <f t="shared" si="21"/>
        <v>0</v>
      </c>
      <c r="J72" s="49">
        <f t="shared" si="22"/>
        <v>0</v>
      </c>
      <c r="K72" s="26">
        <f t="shared" si="23"/>
        <v>0</v>
      </c>
    </row>
    <row r="73" spans="1:11" ht="12">
      <c r="A73" s="48">
        <f>totaal!A73</f>
        <v>0</v>
      </c>
      <c r="B73" s="48">
        <f>totaal!E73</f>
        <v>0</v>
      </c>
      <c r="C73" s="48">
        <f>totaal!F73</f>
        <v>0</v>
      </c>
      <c r="D73" s="49">
        <f>totaal!G73</f>
        <v>0</v>
      </c>
      <c r="E73" s="50"/>
      <c r="F73" s="49">
        <f t="shared" si="18"/>
        <v>99999</v>
      </c>
      <c r="G73" s="51">
        <f t="shared" si="19"/>
        <v>0</v>
      </c>
      <c r="H73" s="52">
        <f t="shared" si="20"/>
        <v>0</v>
      </c>
      <c r="I73" s="51">
        <f t="shared" si="21"/>
        <v>0</v>
      </c>
      <c r="J73" s="49">
        <f t="shared" si="22"/>
        <v>0</v>
      </c>
      <c r="K73" s="26">
        <f t="shared" si="23"/>
        <v>0</v>
      </c>
    </row>
    <row r="74" spans="1:11" ht="12">
      <c r="A74" s="48">
        <f>totaal!A74</f>
        <v>0</v>
      </c>
      <c r="B74" s="48">
        <f>totaal!E74</f>
        <v>0</v>
      </c>
      <c r="C74" s="48">
        <f>totaal!F74</f>
        <v>0</v>
      </c>
      <c r="D74" s="49">
        <f>totaal!G74</f>
        <v>0</v>
      </c>
      <c r="E74" s="50"/>
      <c r="F74" s="49">
        <f t="shared" si="18"/>
        <v>99999</v>
      </c>
      <c r="G74" s="51">
        <f t="shared" si="19"/>
        <v>0</v>
      </c>
      <c r="H74" s="52">
        <f t="shared" si="20"/>
        <v>0</v>
      </c>
      <c r="I74" s="51">
        <f t="shared" si="21"/>
        <v>0</v>
      </c>
      <c r="J74" s="49">
        <f t="shared" si="22"/>
        <v>0</v>
      </c>
      <c r="K74" s="26">
        <f t="shared" si="23"/>
        <v>0</v>
      </c>
    </row>
    <row r="75" spans="1:11" ht="12">
      <c r="A75" s="48">
        <f>totaal!A75</f>
        <v>0</v>
      </c>
      <c r="B75" s="48">
        <f>totaal!E75</f>
        <v>0</v>
      </c>
      <c r="C75" s="48">
        <f>totaal!F75</f>
        <v>0</v>
      </c>
      <c r="D75" s="49">
        <f>totaal!G75</f>
        <v>0</v>
      </c>
      <c r="E75" s="50"/>
      <c r="F75" s="49">
        <f t="shared" si="18"/>
        <v>99999</v>
      </c>
      <c r="G75" s="51">
        <f t="shared" si="19"/>
        <v>0</v>
      </c>
      <c r="H75" s="52">
        <f t="shared" si="20"/>
        <v>0</v>
      </c>
      <c r="I75" s="51">
        <f t="shared" si="21"/>
        <v>0</v>
      </c>
      <c r="J75" s="49">
        <f t="shared" si="22"/>
        <v>0</v>
      </c>
      <c r="K75" s="26">
        <f t="shared" si="23"/>
        <v>0</v>
      </c>
    </row>
    <row r="76" spans="1:11" ht="12">
      <c r="A76" s="48">
        <f>totaal!A76</f>
        <v>0</v>
      </c>
      <c r="B76" s="48">
        <f>totaal!E76</f>
        <v>0</v>
      </c>
      <c r="C76" s="48">
        <f>totaal!F76</f>
        <v>0</v>
      </c>
      <c r="D76" s="49">
        <f>totaal!G76</f>
        <v>0</v>
      </c>
      <c r="E76" s="50"/>
      <c r="F76" s="49">
        <f t="shared" si="18"/>
        <v>99999</v>
      </c>
      <c r="G76" s="51">
        <f t="shared" si="19"/>
        <v>0</v>
      </c>
      <c r="H76" s="52">
        <f t="shared" si="20"/>
        <v>0</v>
      </c>
      <c r="I76" s="51">
        <f t="shared" si="21"/>
        <v>0</v>
      </c>
      <c r="J76" s="49">
        <f t="shared" si="22"/>
        <v>0</v>
      </c>
      <c r="K76" s="26">
        <f t="shared" si="23"/>
        <v>0</v>
      </c>
    </row>
    <row r="77" spans="1:11" ht="12">
      <c r="A77" s="48">
        <f>totaal!A77</f>
        <v>0</v>
      </c>
      <c r="B77" s="48">
        <f>totaal!E77</f>
        <v>0</v>
      </c>
      <c r="C77" s="48">
        <f>totaal!F77</f>
        <v>0</v>
      </c>
      <c r="D77" s="49">
        <f>totaal!G77</f>
        <v>0</v>
      </c>
      <c r="E77" s="50"/>
      <c r="F77" s="49">
        <f t="shared" si="18"/>
        <v>99999</v>
      </c>
      <c r="G77" s="51">
        <f t="shared" si="19"/>
        <v>0</v>
      </c>
      <c r="H77" s="52">
        <f t="shared" si="20"/>
        <v>0</v>
      </c>
      <c r="I77" s="51">
        <f t="shared" si="21"/>
        <v>0</v>
      </c>
      <c r="J77" s="49">
        <f t="shared" si="22"/>
        <v>0</v>
      </c>
      <c r="K77" s="26">
        <f t="shared" si="23"/>
        <v>0</v>
      </c>
    </row>
    <row r="78" spans="1:11" ht="12">
      <c r="A78" s="48">
        <f>totaal!A78</f>
        <v>0</v>
      </c>
      <c r="B78" s="48">
        <f>totaal!E78</f>
        <v>0</v>
      </c>
      <c r="C78" s="48">
        <f>totaal!F78</f>
        <v>0</v>
      </c>
      <c r="D78" s="49">
        <f>totaal!G78</f>
        <v>0</v>
      </c>
      <c r="E78" s="50"/>
      <c r="F78" s="49">
        <f t="shared" si="18"/>
        <v>99999</v>
      </c>
      <c r="G78" s="51">
        <f t="shared" si="19"/>
        <v>0</v>
      </c>
      <c r="H78" s="52">
        <f t="shared" si="20"/>
        <v>0</v>
      </c>
      <c r="I78" s="51">
        <f t="shared" si="21"/>
        <v>0</v>
      </c>
      <c r="J78" s="49">
        <f t="shared" si="22"/>
        <v>0</v>
      </c>
      <c r="K78" s="26">
        <f t="shared" si="23"/>
        <v>0</v>
      </c>
    </row>
  </sheetData>
  <sheetProtection password="C41E" sheet="1"/>
  <printOptions/>
  <pageMargins left="1.4569444444444444" right="1.2597222222222222" top="0.5902777777777778" bottom="0.5118055555555556" header="0.3541666666666667" footer="0.27569444444444446"/>
  <pageSetup horizontalDpi="300" verticalDpi="300" orientation="landscape" paperSize="9"/>
  <headerFooter alignWithMargins="0">
    <oddHeader>&amp;C&amp;A</oddHeader>
    <oddFooter>&amp;CPage &amp;P</oddFoot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showGridLines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4" sqref="C4"/>
    </sheetView>
  </sheetViews>
  <sheetFormatPr defaultColWidth="9.140625" defaultRowHeight="12.75"/>
  <cols>
    <col min="1" max="1" width="17.00390625" style="38" customWidth="1"/>
    <col min="2" max="2" width="17.28125" style="38" customWidth="1"/>
    <col min="3" max="3" width="14.00390625" style="38" customWidth="1"/>
    <col min="4" max="4" width="7.421875" style="35" customWidth="1"/>
    <col min="5" max="5" width="11.7109375" style="39" customWidth="1"/>
    <col min="6" max="6" width="11.7109375" style="34" hidden="1" customWidth="1"/>
    <col min="7" max="7" width="11.7109375" style="34" customWidth="1"/>
    <col min="8" max="8" width="11.7109375" style="34" hidden="1" customWidth="1"/>
    <col min="9" max="10" width="11.7109375" style="34" customWidth="1"/>
    <col min="11" max="11" width="11.7109375" style="36" customWidth="1"/>
    <col min="12" max="16384" width="9.00390625" style="34" customWidth="1"/>
  </cols>
  <sheetData>
    <row r="1" spans="1:11" s="4" customFormat="1" ht="12.75">
      <c r="A1" s="40" t="s">
        <v>0</v>
      </c>
      <c r="B1" s="60">
        <f>totaal!B1</f>
        <v>44836</v>
      </c>
      <c r="G1" s="9"/>
      <c r="H1" s="9"/>
      <c r="J1" s="9"/>
      <c r="K1" s="10"/>
    </row>
    <row r="2" spans="1:11" s="12" customFormat="1" ht="13.5" customHeight="1">
      <c r="A2" s="12">
        <f>totaal!A2</f>
        <v>0</v>
      </c>
      <c r="B2" s="12" t="s">
        <v>5</v>
      </c>
      <c r="C2" s="12">
        <f>totaal!F2</f>
        <v>0</v>
      </c>
      <c r="D2" s="12">
        <f>totaal!G2</f>
        <v>0</v>
      </c>
      <c r="E2" s="42" t="s">
        <v>48</v>
      </c>
      <c r="F2" s="17" t="s">
        <v>49</v>
      </c>
      <c r="G2" s="17" t="s">
        <v>49</v>
      </c>
      <c r="H2" s="17" t="s">
        <v>50</v>
      </c>
      <c r="I2" s="17" t="s">
        <v>50</v>
      </c>
      <c r="J2" s="17" t="s">
        <v>17</v>
      </c>
      <c r="K2" s="16" t="s">
        <v>51</v>
      </c>
    </row>
    <row r="3" spans="1:11" s="29" customFormat="1" ht="19.5" customHeight="1">
      <c r="A3" s="43">
        <f>totaal!A3</f>
        <v>0</v>
      </c>
      <c r="B3" s="43"/>
      <c r="C3" s="44">
        <f>COUNTIF(F4:F21,"&lt;99998")</f>
        <v>0</v>
      </c>
      <c r="D3" s="45" t="s">
        <v>52</v>
      </c>
      <c r="E3" s="46"/>
      <c r="F3" s="47">
        <f>(HOUR($E$3)*3600)+(MINUTE($E$3)*60)+SECOND($E$3)</f>
        <v>0</v>
      </c>
      <c r="G3" s="32"/>
      <c r="H3" s="32"/>
      <c r="I3" s="32"/>
      <c r="J3" s="32"/>
      <c r="K3" s="31"/>
    </row>
    <row r="4" spans="1:11" ht="12.75" customHeight="1">
      <c r="A4" s="48">
        <f>totaal!A4</f>
        <v>0</v>
      </c>
      <c r="B4" s="48">
        <f>totaal!E4</f>
        <v>0</v>
      </c>
      <c r="C4" s="48">
        <f>totaal!F4</f>
        <v>0</v>
      </c>
      <c r="D4" s="49">
        <f>totaal!G4</f>
        <v>111</v>
      </c>
      <c r="E4" s="50"/>
      <c r="F4" s="49">
        <f aca="true" t="shared" si="0" ref="F4:F21">IF(OR($F$3=0,ISBLANK(E4)),99999,IF(OR(E4="DNF",E4="dnf"),99998,IF(OR(E4="DNS",E4="dns"),99997,((HOUR(E4)*3600)+(MINUTE(E4)*60)+SECOND(E4))-F$3)))</f>
        <v>99999</v>
      </c>
      <c r="G4" s="51">
        <f aca="true" t="shared" si="1" ref="G4:G21">IF(F4&gt;99990,"",F4/3600/24)</f>
        <v>0</v>
      </c>
      <c r="H4" s="52">
        <f aca="true" t="shared" si="2" ref="H4:H21">IF(F4&gt;99990,"",(F4*100)/D4)</f>
        <v>0</v>
      </c>
      <c r="I4" s="51">
        <f aca="true" t="shared" si="3" ref="I4:I21">IF(F4&gt;99990,"",H4/3600/24)</f>
        <v>0</v>
      </c>
      <c r="J4" s="49">
        <f aca="true" t="shared" si="4" ref="J4:J21">IF(F4&lt;99997,RANK(H4,$H$4:$H$21,1),IF(F4=99998,2+$C$3,IF(F4=99997,1+$C$3,0)))</f>
        <v>0</v>
      </c>
      <c r="K4" s="26">
        <f aca="true" t="shared" si="5" ref="K4:K21">IF(F4=99999,"",CHOOSE(J4,0,3,5.7,8,10,11.7,13,14,15,16,17,18,19,20,21,22,23,24,25,26))</f>
        <v>0</v>
      </c>
    </row>
    <row r="5" spans="1:11" ht="12.75" customHeight="1">
      <c r="A5" s="48">
        <f>totaal!A5</f>
        <v>0</v>
      </c>
      <c r="B5" s="48">
        <f>totaal!E5</f>
        <v>0</v>
      </c>
      <c r="C5" s="48">
        <f>totaal!F5</f>
        <v>0</v>
      </c>
      <c r="D5" s="49">
        <f>totaal!G5</f>
        <v>111</v>
      </c>
      <c r="E5" s="50"/>
      <c r="F5" s="49">
        <f t="shared" si="0"/>
        <v>99999</v>
      </c>
      <c r="G5" s="51">
        <f t="shared" si="1"/>
        <v>0</v>
      </c>
      <c r="H5" s="52">
        <f t="shared" si="2"/>
        <v>0</v>
      </c>
      <c r="I5" s="51">
        <f t="shared" si="3"/>
        <v>0</v>
      </c>
      <c r="J5" s="49">
        <f t="shared" si="4"/>
        <v>0</v>
      </c>
      <c r="K5" s="26">
        <f t="shared" si="5"/>
        <v>0</v>
      </c>
    </row>
    <row r="6" spans="1:11" ht="12.75" customHeight="1">
      <c r="A6" s="48">
        <f>totaal!A6</f>
        <v>0</v>
      </c>
      <c r="B6" s="48">
        <f>totaal!E6</f>
        <v>0</v>
      </c>
      <c r="C6" s="48">
        <f>totaal!F6</f>
        <v>0</v>
      </c>
      <c r="D6" s="49">
        <f>totaal!G6</f>
        <v>111</v>
      </c>
      <c r="E6" s="50"/>
      <c r="F6" s="49">
        <f t="shared" si="0"/>
        <v>99999</v>
      </c>
      <c r="G6" s="51">
        <f t="shared" si="1"/>
        <v>0</v>
      </c>
      <c r="H6" s="52">
        <f t="shared" si="2"/>
        <v>0</v>
      </c>
      <c r="I6" s="51">
        <f t="shared" si="3"/>
        <v>0</v>
      </c>
      <c r="J6" s="49">
        <f t="shared" si="4"/>
        <v>0</v>
      </c>
      <c r="K6" s="26">
        <f t="shared" si="5"/>
        <v>0</v>
      </c>
    </row>
    <row r="7" spans="1:11" ht="12.75" customHeight="1">
      <c r="A7" s="48">
        <f>totaal!A7</f>
        <v>0</v>
      </c>
      <c r="B7" s="48">
        <f>totaal!E7</f>
        <v>0</v>
      </c>
      <c r="C7" s="48">
        <f>totaal!F7</f>
        <v>0</v>
      </c>
      <c r="D7" s="49">
        <f>totaal!G7</f>
        <v>107</v>
      </c>
      <c r="E7" s="50"/>
      <c r="F7" s="49">
        <f t="shared" si="0"/>
        <v>99999</v>
      </c>
      <c r="G7" s="51">
        <f t="shared" si="1"/>
        <v>0</v>
      </c>
      <c r="H7" s="52">
        <f t="shared" si="2"/>
        <v>0</v>
      </c>
      <c r="I7" s="51">
        <f t="shared" si="3"/>
        <v>0</v>
      </c>
      <c r="J7" s="49">
        <f t="shared" si="4"/>
        <v>0</v>
      </c>
      <c r="K7" s="26">
        <f t="shared" si="5"/>
        <v>0</v>
      </c>
    </row>
    <row r="8" spans="1:11" ht="12.75" customHeight="1">
      <c r="A8" s="48">
        <f>totaal!A8</f>
        <v>0</v>
      </c>
      <c r="B8" s="48">
        <f>totaal!E8</f>
        <v>0</v>
      </c>
      <c r="C8" s="48">
        <f>totaal!F8</f>
        <v>0</v>
      </c>
      <c r="D8" s="49">
        <f>totaal!G8</f>
        <v>111</v>
      </c>
      <c r="E8" s="50"/>
      <c r="F8" s="49">
        <f t="shared" si="0"/>
        <v>99999</v>
      </c>
      <c r="G8" s="51">
        <f t="shared" si="1"/>
        <v>0</v>
      </c>
      <c r="H8" s="52">
        <f t="shared" si="2"/>
        <v>0</v>
      </c>
      <c r="I8" s="51">
        <f t="shared" si="3"/>
        <v>0</v>
      </c>
      <c r="J8" s="49">
        <f t="shared" si="4"/>
        <v>0</v>
      </c>
      <c r="K8" s="26">
        <f t="shared" si="5"/>
        <v>0</v>
      </c>
    </row>
    <row r="9" spans="1:11" ht="12.75" customHeight="1">
      <c r="A9" s="48">
        <f>totaal!A9</f>
        <v>0</v>
      </c>
      <c r="B9" s="48">
        <f>totaal!E9</f>
        <v>0</v>
      </c>
      <c r="C9" s="48">
        <f>totaal!F9</f>
        <v>0</v>
      </c>
      <c r="D9" s="49">
        <f>totaal!G9</f>
        <v>111</v>
      </c>
      <c r="E9" s="50"/>
      <c r="F9" s="49">
        <f t="shared" si="0"/>
        <v>99999</v>
      </c>
      <c r="G9" s="51">
        <f t="shared" si="1"/>
        <v>0</v>
      </c>
      <c r="H9" s="52">
        <f t="shared" si="2"/>
        <v>0</v>
      </c>
      <c r="I9" s="51">
        <f t="shared" si="3"/>
        <v>0</v>
      </c>
      <c r="J9" s="49">
        <f t="shared" si="4"/>
        <v>0</v>
      </c>
      <c r="K9" s="26">
        <f t="shared" si="5"/>
        <v>0</v>
      </c>
    </row>
    <row r="10" spans="1:11" ht="12.75" customHeight="1">
      <c r="A10" s="48">
        <f>totaal!A10</f>
        <v>0</v>
      </c>
      <c r="B10" s="48">
        <f>totaal!E10</f>
        <v>0</v>
      </c>
      <c r="C10" s="48">
        <f>totaal!F10</f>
        <v>0</v>
      </c>
      <c r="D10" s="49">
        <f>totaal!G10</f>
        <v>111</v>
      </c>
      <c r="E10" s="50"/>
      <c r="F10" s="49">
        <f t="shared" si="0"/>
        <v>99999</v>
      </c>
      <c r="G10" s="51">
        <f t="shared" si="1"/>
        <v>0</v>
      </c>
      <c r="H10" s="52">
        <f t="shared" si="2"/>
        <v>0</v>
      </c>
      <c r="I10" s="51">
        <f t="shared" si="3"/>
        <v>0</v>
      </c>
      <c r="J10" s="49">
        <f t="shared" si="4"/>
        <v>0</v>
      </c>
      <c r="K10" s="26">
        <f t="shared" si="5"/>
        <v>0</v>
      </c>
    </row>
    <row r="11" spans="1:11" ht="12.75" customHeight="1">
      <c r="A11" s="48">
        <f>totaal!A11</f>
        <v>0</v>
      </c>
      <c r="B11" s="48">
        <f>totaal!E11</f>
        <v>0</v>
      </c>
      <c r="C11" s="48">
        <f>totaal!F11</f>
        <v>0</v>
      </c>
      <c r="D11" s="49">
        <f>totaal!G11</f>
        <v>116</v>
      </c>
      <c r="E11" s="50"/>
      <c r="F11" s="49">
        <f t="shared" si="0"/>
        <v>99999</v>
      </c>
      <c r="G11" s="51">
        <f t="shared" si="1"/>
        <v>0</v>
      </c>
      <c r="H11" s="52">
        <f t="shared" si="2"/>
        <v>0</v>
      </c>
      <c r="I11" s="51">
        <f t="shared" si="3"/>
        <v>0</v>
      </c>
      <c r="J11" s="49">
        <f t="shared" si="4"/>
        <v>0</v>
      </c>
      <c r="K11" s="26">
        <f t="shared" si="5"/>
        <v>0</v>
      </c>
    </row>
    <row r="12" spans="1:11" ht="12.75" customHeight="1">
      <c r="A12" s="48">
        <f>totaal!A12</f>
        <v>0</v>
      </c>
      <c r="B12" s="48">
        <f>totaal!E12</f>
        <v>0</v>
      </c>
      <c r="C12" s="48">
        <f>totaal!F12</f>
        <v>0</v>
      </c>
      <c r="D12" s="49">
        <f>totaal!G12</f>
        <v>0</v>
      </c>
      <c r="E12" s="50"/>
      <c r="F12" s="49">
        <f t="shared" si="0"/>
        <v>99999</v>
      </c>
      <c r="G12" s="51">
        <f t="shared" si="1"/>
        <v>0</v>
      </c>
      <c r="H12" s="52">
        <f t="shared" si="2"/>
        <v>0</v>
      </c>
      <c r="I12" s="51">
        <f t="shared" si="3"/>
        <v>0</v>
      </c>
      <c r="J12" s="49">
        <f t="shared" si="4"/>
        <v>0</v>
      </c>
      <c r="K12" s="26">
        <f t="shared" si="5"/>
        <v>0</v>
      </c>
    </row>
    <row r="13" spans="1:11" ht="12.75" customHeight="1">
      <c r="A13" s="48">
        <f>totaal!A13</f>
        <v>0</v>
      </c>
      <c r="B13" s="48">
        <f>totaal!E13</f>
        <v>0</v>
      </c>
      <c r="C13" s="48">
        <f>totaal!F13</f>
        <v>0</v>
      </c>
      <c r="D13" s="49">
        <f>totaal!G13</f>
        <v>111</v>
      </c>
      <c r="E13" s="50"/>
      <c r="F13" s="49">
        <f t="shared" si="0"/>
        <v>99999</v>
      </c>
      <c r="G13" s="51">
        <f t="shared" si="1"/>
        <v>0</v>
      </c>
      <c r="H13" s="52">
        <f t="shared" si="2"/>
        <v>0</v>
      </c>
      <c r="I13" s="51">
        <f t="shared" si="3"/>
        <v>0</v>
      </c>
      <c r="J13" s="49">
        <f t="shared" si="4"/>
        <v>0</v>
      </c>
      <c r="K13" s="26">
        <f t="shared" si="5"/>
        <v>0</v>
      </c>
    </row>
    <row r="14" spans="1:11" ht="12.75" customHeight="1">
      <c r="A14" s="48">
        <f>totaal!A14</f>
        <v>0</v>
      </c>
      <c r="B14" s="48">
        <f>totaal!E14</f>
        <v>0</v>
      </c>
      <c r="C14" s="48">
        <f>totaal!F14</f>
        <v>0</v>
      </c>
      <c r="D14" s="49">
        <f>totaal!G14</f>
        <v>107</v>
      </c>
      <c r="E14" s="50"/>
      <c r="F14" s="49">
        <f t="shared" si="0"/>
        <v>99999</v>
      </c>
      <c r="G14" s="51">
        <f t="shared" si="1"/>
        <v>0</v>
      </c>
      <c r="H14" s="52">
        <f t="shared" si="2"/>
        <v>0</v>
      </c>
      <c r="I14" s="51">
        <f t="shared" si="3"/>
        <v>0</v>
      </c>
      <c r="J14" s="49">
        <f t="shared" si="4"/>
        <v>0</v>
      </c>
      <c r="K14" s="26">
        <f t="shared" si="5"/>
        <v>0</v>
      </c>
    </row>
    <row r="15" spans="1:11" ht="12.75" customHeight="1">
      <c r="A15" s="48">
        <f>totaal!A15</f>
        <v>0</v>
      </c>
      <c r="B15" s="48">
        <f>totaal!E15</f>
        <v>0</v>
      </c>
      <c r="C15" s="48">
        <f>totaal!F15</f>
        <v>0</v>
      </c>
      <c r="D15" s="49">
        <f>totaal!G15</f>
        <v>0</v>
      </c>
      <c r="E15" s="50"/>
      <c r="F15" s="49">
        <f t="shared" si="0"/>
        <v>99999</v>
      </c>
      <c r="G15" s="51">
        <f t="shared" si="1"/>
        <v>0</v>
      </c>
      <c r="H15" s="52">
        <f t="shared" si="2"/>
        <v>0</v>
      </c>
      <c r="I15" s="51">
        <f t="shared" si="3"/>
        <v>0</v>
      </c>
      <c r="J15" s="49">
        <f t="shared" si="4"/>
        <v>0</v>
      </c>
      <c r="K15" s="26">
        <f t="shared" si="5"/>
        <v>0</v>
      </c>
    </row>
    <row r="16" spans="1:11" ht="12.75" customHeight="1">
      <c r="A16" s="48">
        <f>totaal!A16</f>
        <v>0</v>
      </c>
      <c r="B16" s="48">
        <f>totaal!E16</f>
        <v>0</v>
      </c>
      <c r="C16" s="48">
        <f>totaal!F16</f>
        <v>0</v>
      </c>
      <c r="D16" s="49">
        <f>totaal!G16</f>
        <v>0</v>
      </c>
      <c r="E16" s="50"/>
      <c r="F16" s="49">
        <f t="shared" si="0"/>
        <v>99999</v>
      </c>
      <c r="G16" s="51">
        <f t="shared" si="1"/>
        <v>0</v>
      </c>
      <c r="H16" s="52">
        <f t="shared" si="2"/>
        <v>0</v>
      </c>
      <c r="I16" s="51">
        <f t="shared" si="3"/>
        <v>0</v>
      </c>
      <c r="J16" s="49">
        <f t="shared" si="4"/>
        <v>0</v>
      </c>
      <c r="K16" s="26">
        <f t="shared" si="5"/>
        <v>0</v>
      </c>
    </row>
    <row r="17" spans="1:11" ht="12.75" customHeight="1">
      <c r="A17" s="48">
        <f>totaal!A17</f>
        <v>0</v>
      </c>
      <c r="B17" s="48">
        <f>totaal!E17</f>
        <v>0</v>
      </c>
      <c r="C17" s="48">
        <f>totaal!F17</f>
        <v>0</v>
      </c>
      <c r="D17" s="49">
        <f>totaal!G17</f>
        <v>0</v>
      </c>
      <c r="E17" s="50"/>
      <c r="F17" s="49">
        <f t="shared" si="0"/>
        <v>99999</v>
      </c>
      <c r="G17" s="51">
        <f t="shared" si="1"/>
        <v>0</v>
      </c>
      <c r="H17" s="52">
        <f t="shared" si="2"/>
        <v>0</v>
      </c>
      <c r="I17" s="51">
        <f t="shared" si="3"/>
        <v>0</v>
      </c>
      <c r="J17" s="49">
        <f t="shared" si="4"/>
        <v>0</v>
      </c>
      <c r="K17" s="26">
        <f t="shared" si="5"/>
        <v>0</v>
      </c>
    </row>
    <row r="18" spans="1:11" ht="12.75" customHeight="1">
      <c r="A18" s="48">
        <f>totaal!A18</f>
        <v>0</v>
      </c>
      <c r="B18" s="48">
        <f>totaal!E18</f>
        <v>0</v>
      </c>
      <c r="C18" s="48">
        <f>totaal!F18</f>
        <v>0</v>
      </c>
      <c r="D18" s="49">
        <f>totaal!G18</f>
        <v>0</v>
      </c>
      <c r="E18" s="50"/>
      <c r="F18" s="49">
        <f t="shared" si="0"/>
        <v>99999</v>
      </c>
      <c r="G18" s="51">
        <f t="shared" si="1"/>
        <v>0</v>
      </c>
      <c r="H18" s="52">
        <f t="shared" si="2"/>
        <v>0</v>
      </c>
      <c r="I18" s="51">
        <f t="shared" si="3"/>
        <v>0</v>
      </c>
      <c r="J18" s="49">
        <f t="shared" si="4"/>
        <v>0</v>
      </c>
      <c r="K18" s="26">
        <f t="shared" si="5"/>
        <v>0</v>
      </c>
    </row>
    <row r="19" spans="1:11" ht="12.75" customHeight="1">
      <c r="A19" s="48">
        <f>totaal!A19</f>
        <v>0</v>
      </c>
      <c r="B19" s="48">
        <f>totaal!E19</f>
        <v>0</v>
      </c>
      <c r="C19" s="48">
        <f>totaal!F19</f>
        <v>0</v>
      </c>
      <c r="D19" s="49">
        <f>totaal!G19</f>
        <v>0</v>
      </c>
      <c r="E19" s="50"/>
      <c r="F19" s="49">
        <f t="shared" si="0"/>
        <v>99999</v>
      </c>
      <c r="G19" s="51">
        <f t="shared" si="1"/>
        <v>0</v>
      </c>
      <c r="H19" s="52">
        <f t="shared" si="2"/>
        <v>0</v>
      </c>
      <c r="I19" s="51">
        <f t="shared" si="3"/>
        <v>0</v>
      </c>
      <c r="J19" s="49">
        <f t="shared" si="4"/>
        <v>0</v>
      </c>
      <c r="K19" s="26">
        <f t="shared" si="5"/>
        <v>0</v>
      </c>
    </row>
    <row r="20" spans="1:11" ht="12.75" customHeight="1">
      <c r="A20" s="48">
        <f>totaal!A20</f>
        <v>0</v>
      </c>
      <c r="B20" s="48">
        <f>totaal!E20</f>
        <v>0</v>
      </c>
      <c r="C20" s="48">
        <f>totaal!F20</f>
        <v>0</v>
      </c>
      <c r="D20" s="49">
        <f>totaal!G20</f>
        <v>0</v>
      </c>
      <c r="E20" s="50"/>
      <c r="F20" s="49">
        <f t="shared" si="0"/>
        <v>99999</v>
      </c>
      <c r="G20" s="51">
        <f t="shared" si="1"/>
        <v>0</v>
      </c>
      <c r="H20" s="52">
        <f t="shared" si="2"/>
        <v>0</v>
      </c>
      <c r="I20" s="51">
        <f t="shared" si="3"/>
        <v>0</v>
      </c>
      <c r="J20" s="49">
        <f t="shared" si="4"/>
        <v>0</v>
      </c>
      <c r="K20" s="26">
        <f t="shared" si="5"/>
        <v>0</v>
      </c>
    </row>
    <row r="21" spans="1:11" ht="12.75" customHeight="1">
      <c r="A21" s="48">
        <f>totaal!A21</f>
        <v>0</v>
      </c>
      <c r="B21" s="48">
        <f>totaal!E21</f>
        <v>0</v>
      </c>
      <c r="C21" s="48">
        <f>totaal!F21</f>
        <v>0</v>
      </c>
      <c r="D21" s="49">
        <f>totaal!G21</f>
        <v>0</v>
      </c>
      <c r="E21" s="50"/>
      <c r="F21" s="49">
        <f t="shared" si="0"/>
        <v>99999</v>
      </c>
      <c r="G21" s="51">
        <f t="shared" si="1"/>
        <v>0</v>
      </c>
      <c r="H21" s="52">
        <f t="shared" si="2"/>
        <v>0</v>
      </c>
      <c r="I21" s="51">
        <f t="shared" si="3"/>
        <v>0</v>
      </c>
      <c r="J21" s="49">
        <f t="shared" si="4"/>
        <v>0</v>
      </c>
      <c r="K21" s="26">
        <f t="shared" si="5"/>
        <v>0</v>
      </c>
    </row>
    <row r="22" spans="1:11" ht="19.5" customHeight="1">
      <c r="A22" s="43">
        <f>totaal!A22</f>
        <v>0</v>
      </c>
      <c r="B22" s="43"/>
      <c r="C22" s="44">
        <f>COUNTIF(F23:F40,"&lt;99998")</f>
        <v>0</v>
      </c>
      <c r="D22" s="45" t="s">
        <v>52</v>
      </c>
      <c r="E22" s="46"/>
      <c r="F22" s="47">
        <f>(HOUR($E$22)*3600)+(MINUTE($E$22)*60)+SECOND($E$22)</f>
        <v>0</v>
      </c>
      <c r="G22" s="53"/>
      <c r="H22" s="54"/>
      <c r="I22" s="53"/>
      <c r="J22" s="55"/>
      <c r="K22" s="56"/>
    </row>
    <row r="23" spans="1:11" ht="12.75" customHeight="1">
      <c r="A23" s="48">
        <f>totaal!A23</f>
        <v>0</v>
      </c>
      <c r="B23" s="48">
        <f>totaal!E23</f>
        <v>0</v>
      </c>
      <c r="C23" s="48">
        <f>totaal!F23</f>
        <v>0</v>
      </c>
      <c r="D23" s="49">
        <f>totaal!G23</f>
        <v>150</v>
      </c>
      <c r="E23" s="50"/>
      <c r="F23" s="49">
        <f aca="true" t="shared" si="6" ref="F23:F40">IF(OR($F$22=0,ISBLANK(E23)),99999,IF(OR(E23="DNF",E23="dnf"),99998,IF(OR(E23="DNS",E23="dns"),99997,((HOUR(E23)*3600)+(MINUTE(E23)*60)+SECOND(E23))-F$22)))</f>
        <v>99999</v>
      </c>
      <c r="G23" s="51">
        <f aca="true" t="shared" si="7" ref="G23:G40">IF(F23&gt;99990,"",F23/3600/24)</f>
        <v>0</v>
      </c>
      <c r="H23" s="52">
        <f aca="true" t="shared" si="8" ref="H23:H40">IF(F23&gt;99990,"",(F23*100)/D23)</f>
        <v>0</v>
      </c>
      <c r="I23" s="51">
        <f aca="true" t="shared" si="9" ref="I23:I40">IF(F23&gt;99990,"",H23/3600/24)</f>
        <v>0</v>
      </c>
      <c r="J23" s="49">
        <f aca="true" t="shared" si="10" ref="J23:J40">IF(F23&lt;99997,RANK(H23,$H$23:$H$40,1),IF(F23=99998,2+$C$22,IF(F23=99997,1+$C$22,0)))</f>
        <v>0</v>
      </c>
      <c r="K23" s="26">
        <f aca="true" t="shared" si="11" ref="K23:K40">IF(F23=99999,"",CHOOSE(J23,0,3,5.7,8,10,11.7,13,14,15,16,17,18,19,20,21,22,23,24,25,26))</f>
        <v>0</v>
      </c>
    </row>
    <row r="24" spans="1:11" ht="12.75" customHeight="1">
      <c r="A24" s="48">
        <f>totaal!A24</f>
        <v>0</v>
      </c>
      <c r="B24" s="48">
        <f>totaal!E24</f>
        <v>0</v>
      </c>
      <c r="C24" s="48">
        <f>totaal!F24</f>
        <v>0</v>
      </c>
      <c r="D24" s="49">
        <f>totaal!G24</f>
        <v>150</v>
      </c>
      <c r="E24" s="50"/>
      <c r="F24" s="49">
        <f t="shared" si="6"/>
        <v>99999</v>
      </c>
      <c r="G24" s="51">
        <f t="shared" si="7"/>
        <v>0</v>
      </c>
      <c r="H24" s="52">
        <f t="shared" si="8"/>
        <v>0</v>
      </c>
      <c r="I24" s="51">
        <f t="shared" si="9"/>
        <v>0</v>
      </c>
      <c r="J24" s="49">
        <f t="shared" si="10"/>
        <v>0</v>
      </c>
      <c r="K24" s="26">
        <f t="shared" si="11"/>
        <v>0</v>
      </c>
    </row>
    <row r="25" spans="1:11" ht="12.75" customHeight="1">
      <c r="A25" s="48">
        <f>totaal!A25</f>
        <v>0</v>
      </c>
      <c r="B25" s="48">
        <f>totaal!E25</f>
        <v>0</v>
      </c>
      <c r="C25" s="48">
        <f>totaal!F25</f>
        <v>0</v>
      </c>
      <c r="D25" s="49">
        <f>totaal!G25</f>
        <v>0</v>
      </c>
      <c r="E25" s="50"/>
      <c r="F25" s="49">
        <f t="shared" si="6"/>
        <v>99999</v>
      </c>
      <c r="G25" s="51">
        <f t="shared" si="7"/>
        <v>0</v>
      </c>
      <c r="H25" s="52">
        <f t="shared" si="8"/>
        <v>0</v>
      </c>
      <c r="I25" s="51">
        <f t="shared" si="9"/>
        <v>0</v>
      </c>
      <c r="J25" s="49">
        <f t="shared" si="10"/>
        <v>0</v>
      </c>
      <c r="K25" s="26">
        <f t="shared" si="11"/>
        <v>0</v>
      </c>
    </row>
    <row r="26" spans="1:11" ht="12.75" customHeight="1">
      <c r="A26" s="48">
        <f>totaal!A26</f>
        <v>0</v>
      </c>
      <c r="B26" s="48">
        <f>totaal!E26</f>
        <v>0</v>
      </c>
      <c r="C26" s="48">
        <f>totaal!F26</f>
        <v>0</v>
      </c>
      <c r="D26" s="49">
        <f>totaal!G26</f>
        <v>0</v>
      </c>
      <c r="E26" s="50"/>
      <c r="F26" s="49">
        <f t="shared" si="6"/>
        <v>99999</v>
      </c>
      <c r="G26" s="51">
        <f t="shared" si="7"/>
        <v>0</v>
      </c>
      <c r="H26" s="52">
        <f t="shared" si="8"/>
        <v>0</v>
      </c>
      <c r="I26" s="51">
        <f t="shared" si="9"/>
        <v>0</v>
      </c>
      <c r="J26" s="49">
        <f t="shared" si="10"/>
        <v>0</v>
      </c>
      <c r="K26" s="26">
        <f t="shared" si="11"/>
        <v>0</v>
      </c>
    </row>
    <row r="27" spans="1:11" ht="12.75" customHeight="1">
      <c r="A27" s="48">
        <f>totaal!A27</f>
        <v>0</v>
      </c>
      <c r="B27" s="48">
        <f>totaal!E27</f>
        <v>0</v>
      </c>
      <c r="C27" s="48">
        <f>totaal!F27</f>
        <v>0</v>
      </c>
      <c r="D27" s="49">
        <f>totaal!G27</f>
        <v>0</v>
      </c>
      <c r="E27" s="50"/>
      <c r="F27" s="49">
        <f t="shared" si="6"/>
        <v>99999</v>
      </c>
      <c r="G27" s="51">
        <f t="shared" si="7"/>
        <v>0</v>
      </c>
      <c r="H27" s="52">
        <f t="shared" si="8"/>
        <v>0</v>
      </c>
      <c r="I27" s="51">
        <f t="shared" si="9"/>
        <v>0</v>
      </c>
      <c r="J27" s="49">
        <f t="shared" si="10"/>
        <v>0</v>
      </c>
      <c r="K27" s="26">
        <f t="shared" si="11"/>
        <v>0</v>
      </c>
    </row>
    <row r="28" spans="1:11" ht="12.75" customHeight="1">
      <c r="A28" s="48">
        <f>totaal!A28</f>
        <v>0</v>
      </c>
      <c r="B28" s="48">
        <f>totaal!E28</f>
        <v>0</v>
      </c>
      <c r="C28" s="48">
        <f>totaal!F28</f>
        <v>0</v>
      </c>
      <c r="D28" s="49">
        <f>totaal!G28</f>
        <v>0</v>
      </c>
      <c r="E28" s="50"/>
      <c r="F28" s="49">
        <f t="shared" si="6"/>
        <v>99999</v>
      </c>
      <c r="G28" s="51">
        <f t="shared" si="7"/>
        <v>0</v>
      </c>
      <c r="H28" s="52">
        <f t="shared" si="8"/>
        <v>0</v>
      </c>
      <c r="I28" s="51">
        <f t="shared" si="9"/>
        <v>0</v>
      </c>
      <c r="J28" s="49">
        <f t="shared" si="10"/>
        <v>0</v>
      </c>
      <c r="K28" s="26">
        <f t="shared" si="11"/>
        <v>0</v>
      </c>
    </row>
    <row r="29" spans="1:11" ht="12.75" customHeight="1">
      <c r="A29" s="48">
        <f>totaal!A29</f>
        <v>0</v>
      </c>
      <c r="B29" s="48">
        <f>totaal!E29</f>
        <v>0</v>
      </c>
      <c r="C29" s="48">
        <f>totaal!F29</f>
        <v>0</v>
      </c>
      <c r="D29" s="49">
        <f>totaal!G29</f>
        <v>0</v>
      </c>
      <c r="E29" s="50"/>
      <c r="F29" s="49">
        <f t="shared" si="6"/>
        <v>99999</v>
      </c>
      <c r="G29" s="51">
        <f t="shared" si="7"/>
        <v>0</v>
      </c>
      <c r="H29" s="52">
        <f t="shared" si="8"/>
        <v>0</v>
      </c>
      <c r="I29" s="51">
        <f t="shared" si="9"/>
        <v>0</v>
      </c>
      <c r="J29" s="49">
        <f t="shared" si="10"/>
        <v>0</v>
      </c>
      <c r="K29" s="26">
        <f t="shared" si="11"/>
        <v>0</v>
      </c>
    </row>
    <row r="30" spans="1:11" ht="12.75" customHeight="1">
      <c r="A30" s="48">
        <f>totaal!A30</f>
        <v>0</v>
      </c>
      <c r="B30" s="48">
        <f>totaal!E30</f>
        <v>0</v>
      </c>
      <c r="C30" s="48">
        <f>totaal!F30</f>
        <v>0</v>
      </c>
      <c r="D30" s="49">
        <f>totaal!G30</f>
        <v>0</v>
      </c>
      <c r="E30" s="50"/>
      <c r="F30" s="49">
        <f t="shared" si="6"/>
        <v>99999</v>
      </c>
      <c r="G30" s="51">
        <f t="shared" si="7"/>
        <v>0</v>
      </c>
      <c r="H30" s="52">
        <f t="shared" si="8"/>
        <v>0</v>
      </c>
      <c r="I30" s="51">
        <f t="shared" si="9"/>
        <v>0</v>
      </c>
      <c r="J30" s="49">
        <f t="shared" si="10"/>
        <v>0</v>
      </c>
      <c r="K30" s="26">
        <f t="shared" si="11"/>
        <v>0</v>
      </c>
    </row>
    <row r="31" spans="1:11" ht="12.75" customHeight="1">
      <c r="A31" s="48">
        <f>totaal!A31</f>
        <v>0</v>
      </c>
      <c r="B31" s="48">
        <f>totaal!E31</f>
        <v>0</v>
      </c>
      <c r="C31" s="48">
        <f>totaal!F31</f>
        <v>0</v>
      </c>
      <c r="D31" s="49">
        <f>totaal!G31</f>
        <v>0</v>
      </c>
      <c r="E31" s="50"/>
      <c r="F31" s="49">
        <f t="shared" si="6"/>
        <v>99999</v>
      </c>
      <c r="G31" s="51">
        <f t="shared" si="7"/>
        <v>0</v>
      </c>
      <c r="H31" s="52">
        <f t="shared" si="8"/>
        <v>0</v>
      </c>
      <c r="I31" s="51">
        <f t="shared" si="9"/>
        <v>0</v>
      </c>
      <c r="J31" s="49">
        <f t="shared" si="10"/>
        <v>0</v>
      </c>
      <c r="K31" s="26">
        <f t="shared" si="11"/>
        <v>0</v>
      </c>
    </row>
    <row r="32" spans="1:11" ht="12.75" customHeight="1">
      <c r="A32" s="48">
        <f>totaal!A32</f>
        <v>0</v>
      </c>
      <c r="B32" s="48">
        <f>totaal!E32</f>
        <v>0</v>
      </c>
      <c r="C32" s="48">
        <f>totaal!F32</f>
        <v>0</v>
      </c>
      <c r="D32" s="49">
        <f>totaal!G32</f>
        <v>0</v>
      </c>
      <c r="E32" s="50"/>
      <c r="F32" s="49">
        <f t="shared" si="6"/>
        <v>99999</v>
      </c>
      <c r="G32" s="51">
        <f t="shared" si="7"/>
        <v>0</v>
      </c>
      <c r="H32" s="52">
        <f t="shared" si="8"/>
        <v>0</v>
      </c>
      <c r="I32" s="51">
        <f t="shared" si="9"/>
        <v>0</v>
      </c>
      <c r="J32" s="49">
        <f t="shared" si="10"/>
        <v>0</v>
      </c>
      <c r="K32" s="26">
        <f t="shared" si="11"/>
        <v>0</v>
      </c>
    </row>
    <row r="33" spans="1:11" ht="12.75" customHeight="1">
      <c r="A33" s="48">
        <f>totaal!A33</f>
        <v>0</v>
      </c>
      <c r="B33" s="48">
        <f>totaal!E33</f>
        <v>0</v>
      </c>
      <c r="C33" s="48">
        <f>totaal!F33</f>
        <v>0</v>
      </c>
      <c r="D33" s="49">
        <f>totaal!G33</f>
        <v>0</v>
      </c>
      <c r="E33" s="50"/>
      <c r="F33" s="49">
        <f t="shared" si="6"/>
        <v>99999</v>
      </c>
      <c r="G33" s="51">
        <f t="shared" si="7"/>
        <v>0</v>
      </c>
      <c r="H33" s="52">
        <f t="shared" si="8"/>
        <v>0</v>
      </c>
      <c r="I33" s="51">
        <f t="shared" si="9"/>
        <v>0</v>
      </c>
      <c r="J33" s="49">
        <f t="shared" si="10"/>
        <v>0</v>
      </c>
      <c r="K33" s="26">
        <f t="shared" si="11"/>
        <v>0</v>
      </c>
    </row>
    <row r="34" spans="1:11" ht="12.75" customHeight="1">
      <c r="A34" s="48">
        <f>totaal!A34</f>
        <v>0</v>
      </c>
      <c r="B34" s="48">
        <f>totaal!E34</f>
        <v>0</v>
      </c>
      <c r="C34" s="48">
        <f>totaal!F34</f>
        <v>0</v>
      </c>
      <c r="D34" s="49">
        <f>totaal!G34</f>
        <v>0</v>
      </c>
      <c r="E34" s="50"/>
      <c r="F34" s="49">
        <f t="shared" si="6"/>
        <v>99999</v>
      </c>
      <c r="G34" s="51">
        <f t="shared" si="7"/>
        <v>0</v>
      </c>
      <c r="H34" s="52">
        <f t="shared" si="8"/>
        <v>0</v>
      </c>
      <c r="I34" s="51">
        <f t="shared" si="9"/>
        <v>0</v>
      </c>
      <c r="J34" s="49">
        <f t="shared" si="10"/>
        <v>0</v>
      </c>
      <c r="K34" s="26">
        <f t="shared" si="11"/>
        <v>0</v>
      </c>
    </row>
    <row r="35" spans="1:11" ht="12.75" customHeight="1">
      <c r="A35" s="48">
        <f>totaal!A35</f>
        <v>0</v>
      </c>
      <c r="B35" s="48">
        <f>totaal!E35</f>
        <v>0</v>
      </c>
      <c r="C35" s="48">
        <f>totaal!F35</f>
        <v>0</v>
      </c>
      <c r="D35" s="49">
        <f>totaal!G35</f>
        <v>0</v>
      </c>
      <c r="E35" s="50"/>
      <c r="F35" s="49">
        <f t="shared" si="6"/>
        <v>99999</v>
      </c>
      <c r="G35" s="51">
        <f t="shared" si="7"/>
        <v>0</v>
      </c>
      <c r="H35" s="52">
        <f t="shared" si="8"/>
        <v>0</v>
      </c>
      <c r="I35" s="51">
        <f t="shared" si="9"/>
        <v>0</v>
      </c>
      <c r="J35" s="49">
        <f t="shared" si="10"/>
        <v>0</v>
      </c>
      <c r="K35" s="26">
        <f t="shared" si="11"/>
        <v>0</v>
      </c>
    </row>
    <row r="36" spans="1:11" ht="12.75" customHeight="1">
      <c r="A36" s="48">
        <f>totaal!A36</f>
        <v>0</v>
      </c>
      <c r="B36" s="48">
        <f>totaal!E36</f>
        <v>0</v>
      </c>
      <c r="C36" s="48">
        <f>totaal!F36</f>
        <v>0</v>
      </c>
      <c r="D36" s="49">
        <f>totaal!G36</f>
        <v>0</v>
      </c>
      <c r="E36" s="50"/>
      <c r="F36" s="49">
        <f t="shared" si="6"/>
        <v>99999</v>
      </c>
      <c r="G36" s="51">
        <f t="shared" si="7"/>
        <v>0</v>
      </c>
      <c r="H36" s="52">
        <f t="shared" si="8"/>
        <v>0</v>
      </c>
      <c r="I36" s="51">
        <f t="shared" si="9"/>
        <v>0</v>
      </c>
      <c r="J36" s="49">
        <f t="shared" si="10"/>
        <v>0</v>
      </c>
      <c r="K36" s="26">
        <f t="shared" si="11"/>
        <v>0</v>
      </c>
    </row>
    <row r="37" spans="1:11" ht="12.75" customHeight="1">
      <c r="A37" s="48">
        <f>totaal!A37</f>
        <v>0</v>
      </c>
      <c r="B37" s="48">
        <f>totaal!E37</f>
        <v>0</v>
      </c>
      <c r="C37" s="48">
        <f>totaal!F37</f>
        <v>0</v>
      </c>
      <c r="D37" s="49">
        <f>totaal!G37</f>
        <v>0</v>
      </c>
      <c r="E37" s="50"/>
      <c r="F37" s="49">
        <f t="shared" si="6"/>
        <v>99999</v>
      </c>
      <c r="G37" s="51">
        <f t="shared" si="7"/>
        <v>0</v>
      </c>
      <c r="H37" s="52">
        <f t="shared" si="8"/>
        <v>0</v>
      </c>
      <c r="I37" s="51">
        <f t="shared" si="9"/>
        <v>0</v>
      </c>
      <c r="J37" s="49">
        <f t="shared" si="10"/>
        <v>0</v>
      </c>
      <c r="K37" s="26">
        <f t="shared" si="11"/>
        <v>0</v>
      </c>
    </row>
    <row r="38" spans="1:11" ht="12.75" customHeight="1">
      <c r="A38" s="48">
        <f>totaal!A38</f>
        <v>0</v>
      </c>
      <c r="B38" s="48">
        <f>totaal!E38</f>
        <v>0</v>
      </c>
      <c r="C38" s="48">
        <f>totaal!F38</f>
        <v>0</v>
      </c>
      <c r="D38" s="49">
        <f>totaal!G38</f>
        <v>0</v>
      </c>
      <c r="E38" s="50"/>
      <c r="F38" s="49">
        <f t="shared" si="6"/>
        <v>99999</v>
      </c>
      <c r="G38" s="51">
        <f t="shared" si="7"/>
        <v>0</v>
      </c>
      <c r="H38" s="52">
        <f t="shared" si="8"/>
        <v>0</v>
      </c>
      <c r="I38" s="51">
        <f t="shared" si="9"/>
        <v>0</v>
      </c>
      <c r="J38" s="49">
        <f t="shared" si="10"/>
        <v>0</v>
      </c>
      <c r="K38" s="26">
        <f t="shared" si="11"/>
        <v>0</v>
      </c>
    </row>
    <row r="39" spans="1:11" ht="12.75" customHeight="1">
      <c r="A39" s="48">
        <f>totaal!A39</f>
        <v>0</v>
      </c>
      <c r="B39" s="48">
        <f>totaal!E39</f>
        <v>0</v>
      </c>
      <c r="C39" s="48">
        <f>totaal!F39</f>
        <v>0</v>
      </c>
      <c r="D39" s="49">
        <f>totaal!G39</f>
        <v>0</v>
      </c>
      <c r="E39" s="50"/>
      <c r="F39" s="49">
        <f t="shared" si="6"/>
        <v>99999</v>
      </c>
      <c r="G39" s="51">
        <f t="shared" si="7"/>
        <v>0</v>
      </c>
      <c r="H39" s="52">
        <f t="shared" si="8"/>
        <v>0</v>
      </c>
      <c r="I39" s="51">
        <f t="shared" si="9"/>
        <v>0</v>
      </c>
      <c r="J39" s="49">
        <f t="shared" si="10"/>
        <v>0</v>
      </c>
      <c r="K39" s="26">
        <f t="shared" si="11"/>
        <v>0</v>
      </c>
    </row>
    <row r="40" spans="1:11" ht="12.75" customHeight="1">
      <c r="A40" s="48">
        <f>totaal!A40</f>
        <v>0</v>
      </c>
      <c r="B40" s="48">
        <f>totaal!E40</f>
        <v>0</v>
      </c>
      <c r="C40" s="48">
        <f>totaal!F40</f>
        <v>0</v>
      </c>
      <c r="D40" s="49">
        <f>totaal!G40</f>
        <v>0</v>
      </c>
      <c r="E40" s="50"/>
      <c r="F40" s="49">
        <f t="shared" si="6"/>
        <v>99999</v>
      </c>
      <c r="G40" s="51">
        <f t="shared" si="7"/>
        <v>0</v>
      </c>
      <c r="H40" s="52">
        <f t="shared" si="8"/>
        <v>0</v>
      </c>
      <c r="I40" s="51">
        <f t="shared" si="9"/>
        <v>0</v>
      </c>
      <c r="J40" s="49">
        <f t="shared" si="10"/>
        <v>0</v>
      </c>
      <c r="K40" s="26">
        <f t="shared" si="11"/>
        <v>0</v>
      </c>
    </row>
    <row r="41" spans="1:11" ht="19.5" customHeight="1">
      <c r="A41" s="43">
        <f>totaal!A41</f>
        <v>0</v>
      </c>
      <c r="B41" s="43"/>
      <c r="C41" s="44">
        <f>COUNTIF(F42:F59,"&lt;99998")</f>
        <v>0</v>
      </c>
      <c r="D41" s="45" t="s">
        <v>52</v>
      </c>
      <c r="E41" s="46"/>
      <c r="F41" s="47">
        <f>(HOUR($E$41)*3600)+(MINUTE($E$41)*60)+SECOND($E$41)</f>
        <v>0</v>
      </c>
      <c r="G41" s="53"/>
      <c r="H41" s="54"/>
      <c r="I41" s="53"/>
      <c r="J41" s="55"/>
      <c r="K41" s="56"/>
    </row>
    <row r="42" spans="1:11" ht="12">
      <c r="A42" s="48">
        <f>totaal!A42</f>
        <v>0</v>
      </c>
      <c r="B42" s="48">
        <f>totaal!E42</f>
        <v>0</v>
      </c>
      <c r="C42" s="48">
        <f>totaal!F42</f>
        <v>0</v>
      </c>
      <c r="D42" s="49">
        <f>totaal!G42</f>
        <v>0</v>
      </c>
      <c r="E42" s="50"/>
      <c r="F42" s="49">
        <f aca="true" t="shared" si="12" ref="F42:F59">IF(OR($F$41=0,ISBLANK(E42)),99999,IF(OR(E42="DNF",E42="dnf"),99998,IF(OR(E42="DNS",E42="dns"),99997,((HOUR(E42)*3600)+(MINUTE(E42)*60)+SECOND(E42))-F$41)))</f>
        <v>99999</v>
      </c>
      <c r="G42" s="51">
        <f aca="true" t="shared" si="13" ref="G42:G59">IF(F42&gt;99990,"",F42/3600/24)</f>
        <v>0</v>
      </c>
      <c r="H42" s="52">
        <f aca="true" t="shared" si="14" ref="H42:H59">IF(F42&gt;99990,"",(F42*100)/D42)</f>
        <v>0</v>
      </c>
      <c r="I42" s="51">
        <f aca="true" t="shared" si="15" ref="I42:I59">IF(F42&gt;99990,"",H42/3600/24)</f>
        <v>0</v>
      </c>
      <c r="J42" s="49">
        <f aca="true" t="shared" si="16" ref="J42:J59">IF(F42&lt;99997,RANK(H42,$H$42:$H$59,1),IF(F42=99998,2+$C$41,IF(F42=99997,1+$C$41,0)))</f>
        <v>0</v>
      </c>
      <c r="K42" s="26">
        <f aca="true" t="shared" si="17" ref="K42:K59">IF(F42=99999,"",CHOOSE(J42,0,3,5.7,8,10,11.7,13,14,15,16,17,18,19,20,21,22,23,24,25,26))</f>
        <v>0</v>
      </c>
    </row>
    <row r="43" spans="1:11" ht="12">
      <c r="A43" s="48">
        <f>totaal!A43</f>
        <v>0</v>
      </c>
      <c r="B43" s="48">
        <f>totaal!E43</f>
        <v>0</v>
      </c>
      <c r="C43" s="48">
        <f>totaal!F43</f>
        <v>0</v>
      </c>
      <c r="D43" s="49">
        <f>totaal!G43</f>
        <v>0</v>
      </c>
      <c r="E43" s="50"/>
      <c r="F43" s="49">
        <f t="shared" si="12"/>
        <v>99999</v>
      </c>
      <c r="G43" s="51">
        <f t="shared" si="13"/>
        <v>0</v>
      </c>
      <c r="H43" s="52">
        <f t="shared" si="14"/>
        <v>0</v>
      </c>
      <c r="I43" s="51">
        <f t="shared" si="15"/>
        <v>0</v>
      </c>
      <c r="J43" s="49">
        <f t="shared" si="16"/>
        <v>0</v>
      </c>
      <c r="K43" s="26">
        <f t="shared" si="17"/>
        <v>0</v>
      </c>
    </row>
    <row r="44" spans="1:11" ht="12">
      <c r="A44" s="48">
        <f>totaal!A44</f>
        <v>0</v>
      </c>
      <c r="B44" s="48">
        <f>totaal!E44</f>
        <v>0</v>
      </c>
      <c r="C44" s="48">
        <f>totaal!F44</f>
        <v>0</v>
      </c>
      <c r="D44" s="49">
        <f>totaal!G44</f>
        <v>0</v>
      </c>
      <c r="E44" s="50"/>
      <c r="F44" s="49">
        <f t="shared" si="12"/>
        <v>99999</v>
      </c>
      <c r="G44" s="51">
        <f t="shared" si="13"/>
        <v>0</v>
      </c>
      <c r="H44" s="52">
        <f t="shared" si="14"/>
        <v>0</v>
      </c>
      <c r="I44" s="51">
        <f t="shared" si="15"/>
        <v>0</v>
      </c>
      <c r="J44" s="49">
        <f t="shared" si="16"/>
        <v>0</v>
      </c>
      <c r="K44" s="26">
        <f t="shared" si="17"/>
        <v>0</v>
      </c>
    </row>
    <row r="45" spans="1:11" ht="12">
      <c r="A45" s="48">
        <f>totaal!A45</f>
        <v>0</v>
      </c>
      <c r="B45" s="48">
        <f>totaal!E45</f>
        <v>0</v>
      </c>
      <c r="C45" s="48">
        <f>totaal!F45</f>
        <v>0</v>
      </c>
      <c r="D45" s="49">
        <f>totaal!G45</f>
        <v>0</v>
      </c>
      <c r="E45" s="50"/>
      <c r="F45" s="49">
        <f t="shared" si="12"/>
        <v>99999</v>
      </c>
      <c r="G45" s="51">
        <f t="shared" si="13"/>
        <v>0</v>
      </c>
      <c r="H45" s="52">
        <f t="shared" si="14"/>
        <v>0</v>
      </c>
      <c r="I45" s="51">
        <f t="shared" si="15"/>
        <v>0</v>
      </c>
      <c r="J45" s="49">
        <f t="shared" si="16"/>
        <v>0</v>
      </c>
      <c r="K45" s="26">
        <f t="shared" si="17"/>
        <v>0</v>
      </c>
    </row>
    <row r="46" spans="1:11" ht="12">
      <c r="A46" s="48">
        <f>totaal!A46</f>
        <v>0</v>
      </c>
      <c r="B46" s="48">
        <f>totaal!E46</f>
        <v>0</v>
      </c>
      <c r="C46" s="48">
        <f>totaal!F46</f>
        <v>0</v>
      </c>
      <c r="D46" s="49">
        <f>totaal!G46</f>
        <v>0</v>
      </c>
      <c r="E46" s="50"/>
      <c r="F46" s="49">
        <f t="shared" si="12"/>
        <v>99999</v>
      </c>
      <c r="G46" s="51">
        <f t="shared" si="13"/>
        <v>0</v>
      </c>
      <c r="H46" s="52">
        <f t="shared" si="14"/>
        <v>0</v>
      </c>
      <c r="I46" s="51">
        <f t="shared" si="15"/>
        <v>0</v>
      </c>
      <c r="J46" s="49">
        <f t="shared" si="16"/>
        <v>0</v>
      </c>
      <c r="K46" s="26">
        <f t="shared" si="17"/>
        <v>0</v>
      </c>
    </row>
    <row r="47" spans="1:11" ht="12">
      <c r="A47" s="48">
        <f>totaal!A47</f>
        <v>0</v>
      </c>
      <c r="B47" s="48">
        <f>totaal!E47</f>
        <v>0</v>
      </c>
      <c r="C47" s="48">
        <f>totaal!F47</f>
        <v>0</v>
      </c>
      <c r="D47" s="49">
        <f>totaal!G47</f>
        <v>0</v>
      </c>
      <c r="E47" s="50"/>
      <c r="F47" s="49">
        <f t="shared" si="12"/>
        <v>99999</v>
      </c>
      <c r="G47" s="51">
        <f t="shared" si="13"/>
        <v>0</v>
      </c>
      <c r="H47" s="52">
        <f t="shared" si="14"/>
        <v>0</v>
      </c>
      <c r="I47" s="51">
        <f t="shared" si="15"/>
        <v>0</v>
      </c>
      <c r="J47" s="49">
        <f t="shared" si="16"/>
        <v>0</v>
      </c>
      <c r="K47" s="26">
        <f t="shared" si="17"/>
        <v>0</v>
      </c>
    </row>
    <row r="48" spans="1:11" ht="12">
      <c r="A48" s="48">
        <f>totaal!A48</f>
        <v>0</v>
      </c>
      <c r="B48" s="48">
        <f>totaal!E48</f>
        <v>0</v>
      </c>
      <c r="C48" s="48">
        <f>totaal!F48</f>
        <v>0</v>
      </c>
      <c r="D48" s="49">
        <f>totaal!G48</f>
        <v>0</v>
      </c>
      <c r="E48" s="50"/>
      <c r="F48" s="49">
        <f t="shared" si="12"/>
        <v>99999</v>
      </c>
      <c r="G48" s="51">
        <f t="shared" si="13"/>
        <v>0</v>
      </c>
      <c r="H48" s="52">
        <f t="shared" si="14"/>
        <v>0</v>
      </c>
      <c r="I48" s="51">
        <f t="shared" si="15"/>
        <v>0</v>
      </c>
      <c r="J48" s="49">
        <f t="shared" si="16"/>
        <v>0</v>
      </c>
      <c r="K48" s="26">
        <f t="shared" si="17"/>
        <v>0</v>
      </c>
    </row>
    <row r="49" spans="1:11" ht="12">
      <c r="A49" s="48">
        <f>totaal!A49</f>
        <v>0</v>
      </c>
      <c r="B49" s="48">
        <f>totaal!E49</f>
        <v>0</v>
      </c>
      <c r="C49" s="48">
        <f>totaal!F49</f>
        <v>0</v>
      </c>
      <c r="D49" s="49">
        <f>totaal!G49</f>
        <v>0</v>
      </c>
      <c r="E49" s="50"/>
      <c r="F49" s="49">
        <f t="shared" si="12"/>
        <v>99999</v>
      </c>
      <c r="G49" s="51">
        <f t="shared" si="13"/>
        <v>0</v>
      </c>
      <c r="H49" s="52">
        <f t="shared" si="14"/>
        <v>0</v>
      </c>
      <c r="I49" s="51">
        <f t="shared" si="15"/>
        <v>0</v>
      </c>
      <c r="J49" s="49">
        <f t="shared" si="16"/>
        <v>0</v>
      </c>
      <c r="K49" s="26">
        <f t="shared" si="17"/>
        <v>0</v>
      </c>
    </row>
    <row r="50" spans="1:11" ht="12">
      <c r="A50" s="48">
        <f>totaal!A50</f>
        <v>0</v>
      </c>
      <c r="B50" s="48">
        <f>totaal!E50</f>
        <v>0</v>
      </c>
      <c r="C50" s="48">
        <f>totaal!F50</f>
        <v>0</v>
      </c>
      <c r="D50" s="49">
        <f>totaal!G50</f>
        <v>0</v>
      </c>
      <c r="E50" s="50"/>
      <c r="F50" s="49">
        <f t="shared" si="12"/>
        <v>99999</v>
      </c>
      <c r="G50" s="51">
        <f t="shared" si="13"/>
        <v>0</v>
      </c>
      <c r="H50" s="52">
        <f t="shared" si="14"/>
        <v>0</v>
      </c>
      <c r="I50" s="51">
        <f t="shared" si="15"/>
        <v>0</v>
      </c>
      <c r="J50" s="49">
        <f t="shared" si="16"/>
        <v>0</v>
      </c>
      <c r="K50" s="26">
        <f t="shared" si="17"/>
        <v>0</v>
      </c>
    </row>
    <row r="51" spans="1:11" ht="12">
      <c r="A51" s="48">
        <f>totaal!A51</f>
        <v>0</v>
      </c>
      <c r="B51" s="48">
        <f>totaal!E51</f>
        <v>0</v>
      </c>
      <c r="C51" s="48">
        <f>totaal!F51</f>
        <v>0</v>
      </c>
      <c r="D51" s="49">
        <f>totaal!G51</f>
        <v>0</v>
      </c>
      <c r="E51" s="50"/>
      <c r="F51" s="49">
        <f t="shared" si="12"/>
        <v>99999</v>
      </c>
      <c r="G51" s="51">
        <f t="shared" si="13"/>
        <v>0</v>
      </c>
      <c r="H51" s="52">
        <f t="shared" si="14"/>
        <v>0</v>
      </c>
      <c r="I51" s="51">
        <f t="shared" si="15"/>
        <v>0</v>
      </c>
      <c r="J51" s="49">
        <f t="shared" si="16"/>
        <v>0</v>
      </c>
      <c r="K51" s="26">
        <f t="shared" si="17"/>
        <v>0</v>
      </c>
    </row>
    <row r="52" spans="1:11" ht="12">
      <c r="A52" s="48">
        <f>totaal!A52</f>
        <v>0</v>
      </c>
      <c r="B52" s="48">
        <f>totaal!E52</f>
        <v>0</v>
      </c>
      <c r="C52" s="48">
        <f>totaal!F52</f>
        <v>0</v>
      </c>
      <c r="D52" s="49">
        <f>totaal!G52</f>
        <v>0</v>
      </c>
      <c r="E52" s="50"/>
      <c r="F52" s="49">
        <f t="shared" si="12"/>
        <v>99999</v>
      </c>
      <c r="G52" s="51">
        <f t="shared" si="13"/>
        <v>0</v>
      </c>
      <c r="H52" s="52">
        <f t="shared" si="14"/>
        <v>0</v>
      </c>
      <c r="I52" s="51">
        <f t="shared" si="15"/>
        <v>0</v>
      </c>
      <c r="J52" s="49">
        <f t="shared" si="16"/>
        <v>0</v>
      </c>
      <c r="K52" s="26">
        <f t="shared" si="17"/>
        <v>0</v>
      </c>
    </row>
    <row r="53" spans="1:11" ht="12">
      <c r="A53" s="48">
        <f>totaal!A53</f>
        <v>0</v>
      </c>
      <c r="B53" s="48">
        <f>totaal!E53</f>
        <v>0</v>
      </c>
      <c r="C53" s="48">
        <f>totaal!F53</f>
        <v>0</v>
      </c>
      <c r="D53" s="49">
        <f>totaal!G53</f>
        <v>0</v>
      </c>
      <c r="E53" s="50"/>
      <c r="F53" s="49">
        <f t="shared" si="12"/>
        <v>99999</v>
      </c>
      <c r="G53" s="51">
        <f t="shared" si="13"/>
        <v>0</v>
      </c>
      <c r="H53" s="52">
        <f t="shared" si="14"/>
        <v>0</v>
      </c>
      <c r="I53" s="51">
        <f t="shared" si="15"/>
        <v>0</v>
      </c>
      <c r="J53" s="49">
        <f t="shared" si="16"/>
        <v>0</v>
      </c>
      <c r="K53" s="26">
        <f t="shared" si="17"/>
        <v>0</v>
      </c>
    </row>
    <row r="54" spans="1:11" ht="12">
      <c r="A54" s="48">
        <f>totaal!A54</f>
        <v>0</v>
      </c>
      <c r="B54" s="48">
        <f>totaal!E54</f>
        <v>0</v>
      </c>
      <c r="C54" s="48">
        <f>totaal!F54</f>
        <v>0</v>
      </c>
      <c r="D54" s="49">
        <f>totaal!G54</f>
        <v>0</v>
      </c>
      <c r="E54" s="50"/>
      <c r="F54" s="49">
        <f t="shared" si="12"/>
        <v>99999</v>
      </c>
      <c r="G54" s="51">
        <f t="shared" si="13"/>
        <v>0</v>
      </c>
      <c r="H54" s="52">
        <f t="shared" si="14"/>
        <v>0</v>
      </c>
      <c r="I54" s="51">
        <f t="shared" si="15"/>
        <v>0</v>
      </c>
      <c r="J54" s="49">
        <f t="shared" si="16"/>
        <v>0</v>
      </c>
      <c r="K54" s="26">
        <f t="shared" si="17"/>
        <v>0</v>
      </c>
    </row>
    <row r="55" spans="1:11" ht="12">
      <c r="A55" s="48">
        <f>totaal!A55</f>
        <v>0</v>
      </c>
      <c r="B55" s="48">
        <f>totaal!E55</f>
        <v>0</v>
      </c>
      <c r="C55" s="48">
        <f>totaal!F55</f>
        <v>0</v>
      </c>
      <c r="D55" s="49">
        <f>totaal!G55</f>
        <v>0</v>
      </c>
      <c r="E55" s="50"/>
      <c r="F55" s="49">
        <f t="shared" si="12"/>
        <v>99999</v>
      </c>
      <c r="G55" s="51">
        <f t="shared" si="13"/>
        <v>0</v>
      </c>
      <c r="H55" s="52">
        <f t="shared" si="14"/>
        <v>0</v>
      </c>
      <c r="I55" s="51">
        <f t="shared" si="15"/>
        <v>0</v>
      </c>
      <c r="J55" s="49">
        <f t="shared" si="16"/>
        <v>0</v>
      </c>
      <c r="K55" s="26">
        <f t="shared" si="17"/>
        <v>0</v>
      </c>
    </row>
    <row r="56" spans="1:11" ht="12">
      <c r="A56" s="48">
        <f>totaal!A56</f>
        <v>0</v>
      </c>
      <c r="B56" s="48">
        <f>totaal!E56</f>
        <v>0</v>
      </c>
      <c r="C56" s="48">
        <f>totaal!F56</f>
        <v>0</v>
      </c>
      <c r="D56" s="49">
        <f>totaal!G56</f>
        <v>0</v>
      </c>
      <c r="E56" s="50"/>
      <c r="F56" s="49">
        <f t="shared" si="12"/>
        <v>99999</v>
      </c>
      <c r="G56" s="51">
        <f t="shared" si="13"/>
        <v>0</v>
      </c>
      <c r="H56" s="52">
        <f t="shared" si="14"/>
        <v>0</v>
      </c>
      <c r="I56" s="51">
        <f t="shared" si="15"/>
        <v>0</v>
      </c>
      <c r="J56" s="49">
        <f t="shared" si="16"/>
        <v>0</v>
      </c>
      <c r="K56" s="26">
        <f t="shared" si="17"/>
        <v>0</v>
      </c>
    </row>
    <row r="57" spans="1:11" ht="12">
      <c r="A57" s="48">
        <f>totaal!A57</f>
        <v>0</v>
      </c>
      <c r="B57" s="48">
        <f>totaal!E57</f>
        <v>0</v>
      </c>
      <c r="C57" s="48">
        <f>totaal!F57</f>
        <v>0</v>
      </c>
      <c r="D57" s="49">
        <f>totaal!G57</f>
        <v>0</v>
      </c>
      <c r="E57" s="50"/>
      <c r="F57" s="49">
        <f t="shared" si="12"/>
        <v>99999</v>
      </c>
      <c r="G57" s="51">
        <f t="shared" si="13"/>
        <v>0</v>
      </c>
      <c r="H57" s="52">
        <f t="shared" si="14"/>
        <v>0</v>
      </c>
      <c r="I57" s="51">
        <f t="shared" si="15"/>
        <v>0</v>
      </c>
      <c r="J57" s="49">
        <f t="shared" si="16"/>
        <v>0</v>
      </c>
      <c r="K57" s="26">
        <f t="shared" si="17"/>
        <v>0</v>
      </c>
    </row>
    <row r="58" spans="1:11" ht="12">
      <c r="A58" s="48">
        <f>totaal!A58</f>
        <v>0</v>
      </c>
      <c r="B58" s="48">
        <f>totaal!E58</f>
        <v>0</v>
      </c>
      <c r="C58" s="48">
        <f>totaal!F58</f>
        <v>0</v>
      </c>
      <c r="D58" s="49">
        <f>totaal!G58</f>
        <v>0</v>
      </c>
      <c r="E58" s="50"/>
      <c r="F58" s="49">
        <f t="shared" si="12"/>
        <v>99999</v>
      </c>
      <c r="G58" s="51">
        <f t="shared" si="13"/>
        <v>0</v>
      </c>
      <c r="H58" s="52">
        <f t="shared" si="14"/>
        <v>0</v>
      </c>
      <c r="I58" s="51">
        <f t="shared" si="15"/>
        <v>0</v>
      </c>
      <c r="J58" s="49">
        <f t="shared" si="16"/>
        <v>0</v>
      </c>
      <c r="K58" s="26">
        <f t="shared" si="17"/>
        <v>0</v>
      </c>
    </row>
    <row r="59" spans="1:11" ht="12">
      <c r="A59" s="48">
        <f>totaal!A59</f>
        <v>0</v>
      </c>
      <c r="B59" s="48">
        <f>totaal!E59</f>
        <v>0</v>
      </c>
      <c r="C59" s="48">
        <f>totaal!F59</f>
        <v>0</v>
      </c>
      <c r="D59" s="49">
        <f>totaal!G59</f>
        <v>0</v>
      </c>
      <c r="E59" s="50"/>
      <c r="F59" s="49">
        <f t="shared" si="12"/>
        <v>99999</v>
      </c>
      <c r="G59" s="51">
        <f t="shared" si="13"/>
        <v>0</v>
      </c>
      <c r="H59" s="52">
        <f t="shared" si="14"/>
        <v>0</v>
      </c>
      <c r="I59" s="51">
        <f t="shared" si="15"/>
        <v>0</v>
      </c>
      <c r="J59" s="49">
        <f t="shared" si="16"/>
        <v>0</v>
      </c>
      <c r="K59" s="26">
        <f t="shared" si="17"/>
        <v>0</v>
      </c>
    </row>
    <row r="60" spans="1:11" s="58" customFormat="1" ht="19.5" customHeight="1">
      <c r="A60" s="43">
        <f>totaal!A60</f>
        <v>0</v>
      </c>
      <c r="B60" s="43"/>
      <c r="C60" s="44">
        <f>COUNTIF(F61:F78,"&lt;99998")</f>
        <v>0</v>
      </c>
      <c r="D60" s="45" t="s">
        <v>52</v>
      </c>
      <c r="E60" s="46"/>
      <c r="F60" s="47">
        <f>(HOUR($E$60)*3600)+(MINUTE($E$60)*60)+SECOND($E$60)</f>
        <v>0</v>
      </c>
      <c r="G60" s="53"/>
      <c r="H60" s="54"/>
      <c r="I60" s="53"/>
      <c r="J60" s="55"/>
      <c r="K60" s="57"/>
    </row>
    <row r="61" spans="1:11" ht="12">
      <c r="A61" s="48">
        <f>totaal!A61</f>
        <v>0</v>
      </c>
      <c r="B61" s="48">
        <f>totaal!E61</f>
        <v>0</v>
      </c>
      <c r="C61" s="48">
        <f>totaal!F61</f>
        <v>0</v>
      </c>
      <c r="D61" s="49">
        <f>totaal!G61</f>
        <v>0</v>
      </c>
      <c r="E61" s="50"/>
      <c r="F61" s="49">
        <f aca="true" t="shared" si="18" ref="F61:F78">IF(OR($F$60=0,ISBLANK(E61)),99999,IF(OR(E61="DNF",E61="dnf"),99998,IF(OR(E61="DNS",E61="dns"),99997,((HOUR(E61)*3600)+(MINUTE(E61)*60)+SECOND(E61))-F$60)))</f>
        <v>99999</v>
      </c>
      <c r="G61" s="51">
        <f aca="true" t="shared" si="19" ref="G61:G78">IF(F61&gt;99990,"",F61/3600/24)</f>
        <v>0</v>
      </c>
      <c r="H61" s="52">
        <f aca="true" t="shared" si="20" ref="H61:H78">IF(F61&gt;99990,"",(F61*100)/D61)</f>
        <v>0</v>
      </c>
      <c r="I61" s="51">
        <f aca="true" t="shared" si="21" ref="I61:I78">IF(F61&gt;99990,"",H61/3600/24)</f>
        <v>0</v>
      </c>
      <c r="J61" s="49">
        <f aca="true" t="shared" si="22" ref="J61:J78">IF(F61&lt;99997,RANK(H61,$H$61:$H$78,1),IF(F61=99998,2+$C$60,IF(F61=99997,1+$C$60,0)))</f>
        <v>0</v>
      </c>
      <c r="K61" s="26">
        <f aca="true" t="shared" si="23" ref="K61:K78">IF(F61=99999,"",CHOOSE(J61,0,3,5.7,8,10,11.7,13,14,15,16,17,18,19,20,21,22,23,24,25,26))</f>
        <v>0</v>
      </c>
    </row>
    <row r="62" spans="1:11" ht="12">
      <c r="A62" s="48">
        <f>totaal!A62</f>
        <v>0</v>
      </c>
      <c r="B62" s="48">
        <f>totaal!E62</f>
        <v>0</v>
      </c>
      <c r="C62" s="48">
        <f>totaal!F62</f>
        <v>0</v>
      </c>
      <c r="D62" s="49">
        <f>totaal!G62</f>
        <v>0</v>
      </c>
      <c r="E62" s="50"/>
      <c r="F62" s="49">
        <f t="shared" si="18"/>
        <v>99999</v>
      </c>
      <c r="G62" s="51">
        <f t="shared" si="19"/>
        <v>0</v>
      </c>
      <c r="H62" s="52">
        <f t="shared" si="20"/>
        <v>0</v>
      </c>
      <c r="I62" s="51">
        <f t="shared" si="21"/>
        <v>0</v>
      </c>
      <c r="J62" s="49">
        <f t="shared" si="22"/>
        <v>0</v>
      </c>
      <c r="K62" s="26">
        <f t="shared" si="23"/>
        <v>0</v>
      </c>
    </row>
    <row r="63" spans="1:11" ht="12">
      <c r="A63" s="48">
        <f>totaal!A63</f>
        <v>0</v>
      </c>
      <c r="B63" s="48">
        <f>totaal!E63</f>
        <v>0</v>
      </c>
      <c r="C63" s="48">
        <f>totaal!F63</f>
        <v>0</v>
      </c>
      <c r="D63" s="49">
        <f>totaal!G63</f>
        <v>0</v>
      </c>
      <c r="E63" s="50"/>
      <c r="F63" s="49">
        <f t="shared" si="18"/>
        <v>99999</v>
      </c>
      <c r="G63" s="51">
        <f t="shared" si="19"/>
        <v>0</v>
      </c>
      <c r="H63" s="52">
        <f t="shared" si="20"/>
        <v>0</v>
      </c>
      <c r="I63" s="51">
        <f t="shared" si="21"/>
        <v>0</v>
      </c>
      <c r="J63" s="49">
        <f t="shared" si="22"/>
        <v>0</v>
      </c>
      <c r="K63" s="26">
        <f t="shared" si="23"/>
        <v>0</v>
      </c>
    </row>
    <row r="64" spans="1:11" ht="12">
      <c r="A64" s="48">
        <f>totaal!A64</f>
        <v>0</v>
      </c>
      <c r="B64" s="48">
        <f>totaal!E64</f>
        <v>0</v>
      </c>
      <c r="C64" s="48">
        <f>totaal!F64</f>
        <v>0</v>
      </c>
      <c r="D64" s="49">
        <f>totaal!G64</f>
        <v>0</v>
      </c>
      <c r="E64" s="50"/>
      <c r="F64" s="49">
        <f t="shared" si="18"/>
        <v>99999</v>
      </c>
      <c r="G64" s="51">
        <f t="shared" si="19"/>
        <v>0</v>
      </c>
      <c r="H64" s="52">
        <f t="shared" si="20"/>
        <v>0</v>
      </c>
      <c r="I64" s="51">
        <f t="shared" si="21"/>
        <v>0</v>
      </c>
      <c r="J64" s="49">
        <f t="shared" si="22"/>
        <v>0</v>
      </c>
      <c r="K64" s="26">
        <f t="shared" si="23"/>
        <v>0</v>
      </c>
    </row>
    <row r="65" spans="1:11" ht="12">
      <c r="A65" s="48">
        <f>totaal!A65</f>
        <v>0</v>
      </c>
      <c r="B65" s="48">
        <f>totaal!E65</f>
        <v>0</v>
      </c>
      <c r="C65" s="48">
        <f>totaal!F65</f>
        <v>0</v>
      </c>
      <c r="D65" s="49">
        <f>totaal!G65</f>
        <v>0</v>
      </c>
      <c r="E65" s="50"/>
      <c r="F65" s="49">
        <f t="shared" si="18"/>
        <v>99999</v>
      </c>
      <c r="G65" s="51">
        <f t="shared" si="19"/>
        <v>0</v>
      </c>
      <c r="H65" s="52">
        <f t="shared" si="20"/>
        <v>0</v>
      </c>
      <c r="I65" s="51">
        <f t="shared" si="21"/>
        <v>0</v>
      </c>
      <c r="J65" s="49">
        <f t="shared" si="22"/>
        <v>0</v>
      </c>
      <c r="K65" s="26">
        <f t="shared" si="23"/>
        <v>0</v>
      </c>
    </row>
    <row r="66" spans="1:11" ht="12">
      <c r="A66" s="48">
        <f>totaal!A66</f>
        <v>0</v>
      </c>
      <c r="B66" s="48">
        <f>totaal!E66</f>
        <v>0</v>
      </c>
      <c r="C66" s="48">
        <f>totaal!F66</f>
        <v>0</v>
      </c>
      <c r="D66" s="49">
        <f>totaal!G66</f>
        <v>0</v>
      </c>
      <c r="E66" s="50"/>
      <c r="F66" s="49">
        <f t="shared" si="18"/>
        <v>99999</v>
      </c>
      <c r="G66" s="51">
        <f t="shared" si="19"/>
        <v>0</v>
      </c>
      <c r="H66" s="52">
        <f t="shared" si="20"/>
        <v>0</v>
      </c>
      <c r="I66" s="51">
        <f t="shared" si="21"/>
        <v>0</v>
      </c>
      <c r="J66" s="49">
        <f t="shared" si="22"/>
        <v>0</v>
      </c>
      <c r="K66" s="26">
        <f t="shared" si="23"/>
        <v>0</v>
      </c>
    </row>
    <row r="67" spans="1:11" ht="12">
      <c r="A67" s="48">
        <f>totaal!A67</f>
        <v>0</v>
      </c>
      <c r="B67" s="48">
        <f>totaal!E67</f>
        <v>0</v>
      </c>
      <c r="C67" s="48">
        <f>totaal!F67</f>
        <v>0</v>
      </c>
      <c r="D67" s="49">
        <f>totaal!G67</f>
        <v>0</v>
      </c>
      <c r="E67" s="50"/>
      <c r="F67" s="49">
        <f t="shared" si="18"/>
        <v>99999</v>
      </c>
      <c r="G67" s="51">
        <f t="shared" si="19"/>
        <v>0</v>
      </c>
      <c r="H67" s="52">
        <f t="shared" si="20"/>
        <v>0</v>
      </c>
      <c r="I67" s="51">
        <f t="shared" si="21"/>
        <v>0</v>
      </c>
      <c r="J67" s="49">
        <f t="shared" si="22"/>
        <v>0</v>
      </c>
      <c r="K67" s="26">
        <f t="shared" si="23"/>
        <v>0</v>
      </c>
    </row>
    <row r="68" spans="1:11" ht="12">
      <c r="A68" s="48">
        <f>totaal!A68</f>
        <v>0</v>
      </c>
      <c r="B68" s="48">
        <f>totaal!E68</f>
        <v>0</v>
      </c>
      <c r="C68" s="48">
        <f>totaal!F68</f>
        <v>0</v>
      </c>
      <c r="D68" s="49">
        <f>totaal!G68</f>
        <v>0</v>
      </c>
      <c r="E68" s="50"/>
      <c r="F68" s="49">
        <f t="shared" si="18"/>
        <v>99999</v>
      </c>
      <c r="G68" s="51">
        <f t="shared" si="19"/>
        <v>0</v>
      </c>
      <c r="H68" s="52">
        <f t="shared" si="20"/>
        <v>0</v>
      </c>
      <c r="I68" s="51">
        <f t="shared" si="21"/>
        <v>0</v>
      </c>
      <c r="J68" s="49">
        <f t="shared" si="22"/>
        <v>0</v>
      </c>
      <c r="K68" s="26">
        <f t="shared" si="23"/>
        <v>0</v>
      </c>
    </row>
    <row r="69" spans="1:11" ht="12">
      <c r="A69" s="48">
        <f>totaal!A69</f>
        <v>0</v>
      </c>
      <c r="B69" s="48">
        <f>totaal!E69</f>
        <v>0</v>
      </c>
      <c r="C69" s="48">
        <f>totaal!F69</f>
        <v>0</v>
      </c>
      <c r="D69" s="49">
        <f>totaal!G69</f>
        <v>0</v>
      </c>
      <c r="E69" s="50"/>
      <c r="F69" s="49">
        <f t="shared" si="18"/>
        <v>99999</v>
      </c>
      <c r="G69" s="51">
        <f t="shared" si="19"/>
        <v>0</v>
      </c>
      <c r="H69" s="52">
        <f t="shared" si="20"/>
        <v>0</v>
      </c>
      <c r="I69" s="51">
        <f t="shared" si="21"/>
        <v>0</v>
      </c>
      <c r="J69" s="49">
        <f t="shared" si="22"/>
        <v>0</v>
      </c>
      <c r="K69" s="26">
        <f t="shared" si="23"/>
        <v>0</v>
      </c>
    </row>
    <row r="70" spans="1:11" ht="12">
      <c r="A70" s="48">
        <f>totaal!A70</f>
        <v>0</v>
      </c>
      <c r="B70" s="48">
        <f>totaal!E70</f>
        <v>0</v>
      </c>
      <c r="C70" s="48">
        <f>totaal!F70</f>
        <v>0</v>
      </c>
      <c r="D70" s="49">
        <f>totaal!G70</f>
        <v>0</v>
      </c>
      <c r="E70" s="50"/>
      <c r="F70" s="49">
        <f t="shared" si="18"/>
        <v>99999</v>
      </c>
      <c r="G70" s="51">
        <f t="shared" si="19"/>
        <v>0</v>
      </c>
      <c r="H70" s="52">
        <f t="shared" si="20"/>
        <v>0</v>
      </c>
      <c r="I70" s="51">
        <f t="shared" si="21"/>
        <v>0</v>
      </c>
      <c r="J70" s="49">
        <f t="shared" si="22"/>
        <v>0</v>
      </c>
      <c r="K70" s="26">
        <f t="shared" si="23"/>
        <v>0</v>
      </c>
    </row>
    <row r="71" spans="1:11" ht="12">
      <c r="A71" s="48">
        <f>totaal!A71</f>
        <v>0</v>
      </c>
      <c r="B71" s="48">
        <f>totaal!E71</f>
        <v>0</v>
      </c>
      <c r="C71" s="48">
        <f>totaal!F71</f>
        <v>0</v>
      </c>
      <c r="D71" s="49">
        <f>totaal!G71</f>
        <v>0</v>
      </c>
      <c r="E71" s="50"/>
      <c r="F71" s="49">
        <f t="shared" si="18"/>
        <v>99999</v>
      </c>
      <c r="G71" s="51">
        <f t="shared" si="19"/>
        <v>0</v>
      </c>
      <c r="H71" s="52">
        <f t="shared" si="20"/>
        <v>0</v>
      </c>
      <c r="I71" s="51">
        <f t="shared" si="21"/>
        <v>0</v>
      </c>
      <c r="J71" s="49">
        <f t="shared" si="22"/>
        <v>0</v>
      </c>
      <c r="K71" s="26">
        <f t="shared" si="23"/>
        <v>0</v>
      </c>
    </row>
    <row r="72" spans="1:11" ht="12">
      <c r="A72" s="48">
        <f>totaal!A72</f>
        <v>0</v>
      </c>
      <c r="B72" s="48">
        <f>totaal!E72</f>
        <v>0</v>
      </c>
      <c r="C72" s="48">
        <f>totaal!F72</f>
        <v>0</v>
      </c>
      <c r="D72" s="49">
        <f>totaal!G72</f>
        <v>0</v>
      </c>
      <c r="E72" s="50"/>
      <c r="F72" s="49">
        <f t="shared" si="18"/>
        <v>99999</v>
      </c>
      <c r="G72" s="51">
        <f t="shared" si="19"/>
        <v>0</v>
      </c>
      <c r="H72" s="52">
        <f t="shared" si="20"/>
        <v>0</v>
      </c>
      <c r="I72" s="51">
        <f t="shared" si="21"/>
        <v>0</v>
      </c>
      <c r="J72" s="49">
        <f t="shared" si="22"/>
        <v>0</v>
      </c>
      <c r="K72" s="26">
        <f t="shared" si="23"/>
        <v>0</v>
      </c>
    </row>
    <row r="73" spans="1:11" ht="12">
      <c r="A73" s="48">
        <f>totaal!A73</f>
        <v>0</v>
      </c>
      <c r="B73" s="48">
        <f>totaal!E73</f>
        <v>0</v>
      </c>
      <c r="C73" s="48">
        <f>totaal!F73</f>
        <v>0</v>
      </c>
      <c r="D73" s="49">
        <f>totaal!G73</f>
        <v>0</v>
      </c>
      <c r="E73" s="50"/>
      <c r="F73" s="49">
        <f t="shared" si="18"/>
        <v>99999</v>
      </c>
      <c r="G73" s="51">
        <f t="shared" si="19"/>
        <v>0</v>
      </c>
      <c r="H73" s="52">
        <f t="shared" si="20"/>
        <v>0</v>
      </c>
      <c r="I73" s="51">
        <f t="shared" si="21"/>
        <v>0</v>
      </c>
      <c r="J73" s="49">
        <f t="shared" si="22"/>
        <v>0</v>
      </c>
      <c r="K73" s="26">
        <f t="shared" si="23"/>
        <v>0</v>
      </c>
    </row>
    <row r="74" spans="1:11" ht="12">
      <c r="A74" s="48">
        <f>totaal!A74</f>
        <v>0</v>
      </c>
      <c r="B74" s="48">
        <f>totaal!E74</f>
        <v>0</v>
      </c>
      <c r="C74" s="48">
        <f>totaal!F74</f>
        <v>0</v>
      </c>
      <c r="D74" s="49">
        <f>totaal!G74</f>
        <v>0</v>
      </c>
      <c r="E74" s="50"/>
      <c r="F74" s="49">
        <f t="shared" si="18"/>
        <v>99999</v>
      </c>
      <c r="G74" s="51">
        <f t="shared" si="19"/>
        <v>0</v>
      </c>
      <c r="H74" s="52">
        <f t="shared" si="20"/>
        <v>0</v>
      </c>
      <c r="I74" s="51">
        <f t="shared" si="21"/>
        <v>0</v>
      </c>
      <c r="J74" s="49">
        <f t="shared" si="22"/>
        <v>0</v>
      </c>
      <c r="K74" s="26">
        <f t="shared" si="23"/>
        <v>0</v>
      </c>
    </row>
    <row r="75" spans="1:11" ht="12">
      <c r="A75" s="48">
        <f>totaal!A75</f>
        <v>0</v>
      </c>
      <c r="B75" s="48">
        <f>totaal!E75</f>
        <v>0</v>
      </c>
      <c r="C75" s="48">
        <f>totaal!F75</f>
        <v>0</v>
      </c>
      <c r="D75" s="49">
        <f>totaal!G75</f>
        <v>0</v>
      </c>
      <c r="E75" s="50"/>
      <c r="F75" s="49">
        <f t="shared" si="18"/>
        <v>99999</v>
      </c>
      <c r="G75" s="51">
        <f t="shared" si="19"/>
        <v>0</v>
      </c>
      <c r="H75" s="52">
        <f t="shared" si="20"/>
        <v>0</v>
      </c>
      <c r="I75" s="51">
        <f t="shared" si="21"/>
        <v>0</v>
      </c>
      <c r="J75" s="49">
        <f t="shared" si="22"/>
        <v>0</v>
      </c>
      <c r="K75" s="26">
        <f t="shared" si="23"/>
        <v>0</v>
      </c>
    </row>
    <row r="76" spans="1:11" ht="12">
      <c r="A76" s="48">
        <f>totaal!A76</f>
        <v>0</v>
      </c>
      <c r="B76" s="48">
        <f>totaal!E76</f>
        <v>0</v>
      </c>
      <c r="C76" s="48">
        <f>totaal!F76</f>
        <v>0</v>
      </c>
      <c r="D76" s="49">
        <f>totaal!G76</f>
        <v>0</v>
      </c>
      <c r="E76" s="50"/>
      <c r="F76" s="49">
        <f t="shared" si="18"/>
        <v>99999</v>
      </c>
      <c r="G76" s="51">
        <f t="shared" si="19"/>
        <v>0</v>
      </c>
      <c r="H76" s="52">
        <f t="shared" si="20"/>
        <v>0</v>
      </c>
      <c r="I76" s="51">
        <f t="shared" si="21"/>
        <v>0</v>
      </c>
      <c r="J76" s="49">
        <f t="shared" si="22"/>
        <v>0</v>
      </c>
      <c r="K76" s="26">
        <f t="shared" si="23"/>
        <v>0</v>
      </c>
    </row>
    <row r="77" spans="1:11" ht="12">
      <c r="A77" s="48">
        <f>totaal!A77</f>
        <v>0</v>
      </c>
      <c r="B77" s="48">
        <f>totaal!E77</f>
        <v>0</v>
      </c>
      <c r="C77" s="48">
        <f>totaal!F77</f>
        <v>0</v>
      </c>
      <c r="D77" s="49">
        <f>totaal!G77</f>
        <v>0</v>
      </c>
      <c r="E77" s="50"/>
      <c r="F77" s="49">
        <f t="shared" si="18"/>
        <v>99999</v>
      </c>
      <c r="G77" s="51">
        <f t="shared" si="19"/>
        <v>0</v>
      </c>
      <c r="H77" s="52">
        <f t="shared" si="20"/>
        <v>0</v>
      </c>
      <c r="I77" s="51">
        <f t="shared" si="21"/>
        <v>0</v>
      </c>
      <c r="J77" s="49">
        <f t="shared" si="22"/>
        <v>0</v>
      </c>
      <c r="K77" s="26">
        <f t="shared" si="23"/>
        <v>0</v>
      </c>
    </row>
    <row r="78" spans="1:11" ht="12">
      <c r="A78" s="48">
        <f>totaal!A78</f>
        <v>0</v>
      </c>
      <c r="B78" s="48">
        <f>totaal!E78</f>
        <v>0</v>
      </c>
      <c r="C78" s="48">
        <f>totaal!F78</f>
        <v>0</v>
      </c>
      <c r="D78" s="49">
        <f>totaal!G78</f>
        <v>0</v>
      </c>
      <c r="E78" s="50"/>
      <c r="F78" s="49">
        <f t="shared" si="18"/>
        <v>99999</v>
      </c>
      <c r="G78" s="51">
        <f t="shared" si="19"/>
        <v>0</v>
      </c>
      <c r="H78" s="52">
        <f t="shared" si="20"/>
        <v>0</v>
      </c>
      <c r="I78" s="51">
        <f t="shared" si="21"/>
        <v>0</v>
      </c>
      <c r="J78" s="49">
        <f t="shared" si="22"/>
        <v>0</v>
      </c>
      <c r="K78" s="26">
        <f t="shared" si="23"/>
        <v>0</v>
      </c>
    </row>
  </sheetData>
  <sheetProtection password="C41E" sheet="1"/>
  <printOptions/>
  <pageMargins left="1.4569444444444444" right="1.2597222222222222" top="0.5902777777777778" bottom="0.5118055555555556" header="0.3541666666666667" footer="0.27569444444444446"/>
  <pageSetup horizontalDpi="300" verticalDpi="300" orientation="landscape" paperSize="9"/>
  <headerFooter alignWithMargins="0">
    <oddHeader>&amp;C&amp;A</oddHeader>
    <oddFooter>&amp;CPage &amp;P</oddFooter>
  </headerFooter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8"/>
  <sheetViews>
    <sheetView showGridLines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5" sqref="C5"/>
    </sheetView>
  </sheetViews>
  <sheetFormatPr defaultColWidth="9.140625" defaultRowHeight="12.75"/>
  <cols>
    <col min="1" max="1" width="17.00390625" style="38" customWidth="1"/>
    <col min="2" max="2" width="17.28125" style="38" customWidth="1"/>
    <col min="3" max="3" width="14.00390625" style="38" customWidth="1"/>
    <col min="4" max="4" width="7.421875" style="35" customWidth="1"/>
    <col min="5" max="5" width="11.7109375" style="39" customWidth="1"/>
    <col min="6" max="6" width="11.7109375" style="34" hidden="1" customWidth="1"/>
    <col min="7" max="7" width="11.7109375" style="34" customWidth="1"/>
    <col min="8" max="8" width="11.7109375" style="34" hidden="1" customWidth="1"/>
    <col min="9" max="10" width="11.7109375" style="34" customWidth="1"/>
    <col min="11" max="11" width="11.7109375" style="36" customWidth="1"/>
    <col min="12" max="16384" width="9.00390625" style="34" customWidth="1"/>
  </cols>
  <sheetData>
    <row r="1" spans="1:11" s="4" customFormat="1" ht="12.75">
      <c r="A1" s="40" t="s">
        <v>0</v>
      </c>
      <c r="B1" s="60">
        <f>totaal!B1</f>
        <v>44836</v>
      </c>
      <c r="G1" s="9"/>
      <c r="H1" s="9"/>
      <c r="J1" s="9"/>
      <c r="K1" s="10"/>
    </row>
    <row r="2" spans="1:11" s="12" customFormat="1" ht="13.5" customHeight="1">
      <c r="A2" s="12">
        <f>totaal!A2</f>
        <v>0</v>
      </c>
      <c r="B2" s="12" t="s">
        <v>5</v>
      </c>
      <c r="C2" s="12">
        <f>totaal!F2</f>
        <v>0</v>
      </c>
      <c r="D2" s="12">
        <f>totaal!G2</f>
        <v>0</v>
      </c>
      <c r="E2" s="42" t="s">
        <v>48</v>
      </c>
      <c r="F2" s="17" t="s">
        <v>49</v>
      </c>
      <c r="G2" s="17" t="s">
        <v>49</v>
      </c>
      <c r="H2" s="17" t="s">
        <v>50</v>
      </c>
      <c r="I2" s="17" t="s">
        <v>50</v>
      </c>
      <c r="J2" s="17" t="s">
        <v>17</v>
      </c>
      <c r="K2" s="16" t="s">
        <v>51</v>
      </c>
    </row>
    <row r="3" spans="1:11" s="29" customFormat="1" ht="19.5" customHeight="1">
      <c r="A3" s="43">
        <f>totaal!A3</f>
        <v>0</v>
      </c>
      <c r="B3" s="43"/>
      <c r="C3" s="44">
        <f>COUNTIF(F4:F21,"&lt;99998")</f>
        <v>0</v>
      </c>
      <c r="D3" s="45" t="s">
        <v>52</v>
      </c>
      <c r="E3" s="46"/>
      <c r="F3" s="47">
        <f>(HOUR($E$3)*3600)+(MINUTE($E$3)*60)+SECOND($E$3)</f>
        <v>0</v>
      </c>
      <c r="G3" s="32"/>
      <c r="H3" s="32"/>
      <c r="I3" s="32"/>
      <c r="J3" s="32"/>
      <c r="K3" s="31"/>
    </row>
    <row r="4" spans="1:11" ht="12.75" customHeight="1">
      <c r="A4" s="48">
        <f>totaal!A4</f>
        <v>0</v>
      </c>
      <c r="B4" s="48">
        <f>totaal!E4</f>
        <v>0</v>
      </c>
      <c r="C4" s="48">
        <f>totaal!F4</f>
        <v>0</v>
      </c>
      <c r="D4" s="49">
        <f>totaal!G4</f>
        <v>111</v>
      </c>
      <c r="E4" s="50"/>
      <c r="F4" s="49">
        <f aca="true" t="shared" si="0" ref="F4:F21">IF(OR($F$3=0,ISBLANK(E4)),99999,IF(OR(E4="DNF",E4="dnf"),99998,IF(OR(E4="DNS",E4="dns"),99997,((HOUR(E4)*3600)+(MINUTE(E4)*60)+SECOND(E4))-F$3)))</f>
        <v>99999</v>
      </c>
      <c r="G4" s="51">
        <f aca="true" t="shared" si="1" ref="G4:G21">IF(F4&gt;99990,"",F4/3600/24)</f>
        <v>0</v>
      </c>
      <c r="H4" s="52">
        <f aca="true" t="shared" si="2" ref="H4:H21">IF(F4&gt;99990,"",(F4*100)/D4)</f>
        <v>0</v>
      </c>
      <c r="I4" s="51">
        <f aca="true" t="shared" si="3" ref="I4:I21">IF(F4&gt;99990,"",H4/3600/24)</f>
        <v>0</v>
      </c>
      <c r="J4" s="49">
        <f aca="true" t="shared" si="4" ref="J4:J21">IF(F4&lt;99997,RANK(H4,$H$4:$H$21,1),IF(F4=99998,2+$C$3,IF(F4=99997,1+$C$3,0)))</f>
        <v>0</v>
      </c>
      <c r="K4" s="26">
        <f aca="true" t="shared" si="5" ref="K4:K21">IF(F4=99999,"",CHOOSE(J4,0,3,5.7,8,10,11.7,13,14,15,16,17,18,19,20,21,22,23,24,25,26))</f>
        <v>0</v>
      </c>
    </row>
    <row r="5" spans="1:11" ht="12.75" customHeight="1">
      <c r="A5" s="48">
        <f>totaal!A5</f>
        <v>0</v>
      </c>
      <c r="B5" s="48">
        <f>totaal!E5</f>
        <v>0</v>
      </c>
      <c r="C5" s="48">
        <f>totaal!F5</f>
        <v>0</v>
      </c>
      <c r="D5" s="49">
        <f>totaal!G5</f>
        <v>111</v>
      </c>
      <c r="E5" s="50"/>
      <c r="F5" s="49">
        <f t="shared" si="0"/>
        <v>99999</v>
      </c>
      <c r="G5" s="51">
        <f t="shared" si="1"/>
        <v>0</v>
      </c>
      <c r="H5" s="52">
        <f t="shared" si="2"/>
        <v>0</v>
      </c>
      <c r="I5" s="51">
        <f t="shared" si="3"/>
        <v>0</v>
      </c>
      <c r="J5" s="49">
        <f t="shared" si="4"/>
        <v>0</v>
      </c>
      <c r="K5" s="26">
        <f t="shared" si="5"/>
        <v>0</v>
      </c>
    </row>
    <row r="6" spans="1:11" ht="12.75" customHeight="1">
      <c r="A6" s="48">
        <f>totaal!A6</f>
        <v>0</v>
      </c>
      <c r="B6" s="48">
        <f>totaal!E6</f>
        <v>0</v>
      </c>
      <c r="C6" s="48">
        <f>totaal!F6</f>
        <v>0</v>
      </c>
      <c r="D6" s="49">
        <f>totaal!G6</f>
        <v>111</v>
      </c>
      <c r="E6" s="50"/>
      <c r="F6" s="49">
        <f t="shared" si="0"/>
        <v>99999</v>
      </c>
      <c r="G6" s="51">
        <f t="shared" si="1"/>
        <v>0</v>
      </c>
      <c r="H6" s="52">
        <f t="shared" si="2"/>
        <v>0</v>
      </c>
      <c r="I6" s="51">
        <f t="shared" si="3"/>
        <v>0</v>
      </c>
      <c r="J6" s="49">
        <f t="shared" si="4"/>
        <v>0</v>
      </c>
      <c r="K6" s="26">
        <f t="shared" si="5"/>
        <v>0</v>
      </c>
    </row>
    <row r="7" spans="1:11" ht="12.75" customHeight="1">
      <c r="A7" s="48">
        <f>totaal!A7</f>
        <v>0</v>
      </c>
      <c r="B7" s="48">
        <f>totaal!E7</f>
        <v>0</v>
      </c>
      <c r="C7" s="48">
        <f>totaal!F7</f>
        <v>0</v>
      </c>
      <c r="D7" s="49">
        <f>totaal!G7</f>
        <v>107</v>
      </c>
      <c r="E7" s="50"/>
      <c r="F7" s="49">
        <f t="shared" si="0"/>
        <v>99999</v>
      </c>
      <c r="G7" s="51">
        <f t="shared" si="1"/>
        <v>0</v>
      </c>
      <c r="H7" s="52">
        <f t="shared" si="2"/>
        <v>0</v>
      </c>
      <c r="I7" s="51">
        <f t="shared" si="3"/>
        <v>0</v>
      </c>
      <c r="J7" s="49">
        <f t="shared" si="4"/>
        <v>0</v>
      </c>
      <c r="K7" s="26">
        <f t="shared" si="5"/>
        <v>0</v>
      </c>
    </row>
    <row r="8" spans="1:11" ht="12.75" customHeight="1">
      <c r="A8" s="48">
        <f>totaal!A8</f>
        <v>0</v>
      </c>
      <c r="B8" s="48">
        <f>totaal!E8</f>
        <v>0</v>
      </c>
      <c r="C8" s="48">
        <f>totaal!F8</f>
        <v>0</v>
      </c>
      <c r="D8" s="49">
        <f>totaal!G8</f>
        <v>111</v>
      </c>
      <c r="E8" s="50"/>
      <c r="F8" s="49">
        <f t="shared" si="0"/>
        <v>99999</v>
      </c>
      <c r="G8" s="51">
        <f t="shared" si="1"/>
        <v>0</v>
      </c>
      <c r="H8" s="52">
        <f t="shared" si="2"/>
        <v>0</v>
      </c>
      <c r="I8" s="51">
        <f t="shared" si="3"/>
        <v>0</v>
      </c>
      <c r="J8" s="49">
        <f t="shared" si="4"/>
        <v>0</v>
      </c>
      <c r="K8" s="26">
        <f t="shared" si="5"/>
        <v>0</v>
      </c>
    </row>
    <row r="9" spans="1:11" ht="12.75" customHeight="1">
      <c r="A9" s="48">
        <f>totaal!A9</f>
        <v>0</v>
      </c>
      <c r="B9" s="48">
        <f>totaal!E9</f>
        <v>0</v>
      </c>
      <c r="C9" s="48">
        <f>totaal!F9</f>
        <v>0</v>
      </c>
      <c r="D9" s="49">
        <f>totaal!G9</f>
        <v>111</v>
      </c>
      <c r="E9" s="50"/>
      <c r="F9" s="49">
        <f t="shared" si="0"/>
        <v>99999</v>
      </c>
      <c r="G9" s="51">
        <f t="shared" si="1"/>
        <v>0</v>
      </c>
      <c r="H9" s="52">
        <f t="shared" si="2"/>
        <v>0</v>
      </c>
      <c r="I9" s="51">
        <f t="shared" si="3"/>
        <v>0</v>
      </c>
      <c r="J9" s="49">
        <f t="shared" si="4"/>
        <v>0</v>
      </c>
      <c r="K9" s="26">
        <f t="shared" si="5"/>
        <v>0</v>
      </c>
    </row>
    <row r="10" spans="1:11" ht="12.75" customHeight="1">
      <c r="A10" s="48">
        <f>totaal!A10</f>
        <v>0</v>
      </c>
      <c r="B10" s="48">
        <f>totaal!E10</f>
        <v>0</v>
      </c>
      <c r="C10" s="48">
        <f>totaal!F10</f>
        <v>0</v>
      </c>
      <c r="D10" s="49">
        <f>totaal!G10</f>
        <v>111</v>
      </c>
      <c r="E10" s="50"/>
      <c r="F10" s="49">
        <f t="shared" si="0"/>
        <v>99999</v>
      </c>
      <c r="G10" s="51">
        <f t="shared" si="1"/>
        <v>0</v>
      </c>
      <c r="H10" s="52">
        <f t="shared" si="2"/>
        <v>0</v>
      </c>
      <c r="I10" s="51">
        <f t="shared" si="3"/>
        <v>0</v>
      </c>
      <c r="J10" s="49">
        <f t="shared" si="4"/>
        <v>0</v>
      </c>
      <c r="K10" s="26">
        <f t="shared" si="5"/>
        <v>0</v>
      </c>
    </row>
    <row r="11" spans="1:11" ht="12.75" customHeight="1">
      <c r="A11" s="48">
        <f>totaal!A11</f>
        <v>0</v>
      </c>
      <c r="B11" s="48">
        <f>totaal!E11</f>
        <v>0</v>
      </c>
      <c r="C11" s="48">
        <f>totaal!F11</f>
        <v>0</v>
      </c>
      <c r="D11" s="49">
        <f>totaal!G11</f>
        <v>116</v>
      </c>
      <c r="E11" s="50"/>
      <c r="F11" s="49">
        <f t="shared" si="0"/>
        <v>99999</v>
      </c>
      <c r="G11" s="51">
        <f t="shared" si="1"/>
        <v>0</v>
      </c>
      <c r="H11" s="52">
        <f t="shared" si="2"/>
        <v>0</v>
      </c>
      <c r="I11" s="51">
        <f t="shared" si="3"/>
        <v>0</v>
      </c>
      <c r="J11" s="49">
        <f t="shared" si="4"/>
        <v>0</v>
      </c>
      <c r="K11" s="26">
        <f t="shared" si="5"/>
        <v>0</v>
      </c>
    </row>
    <row r="12" spans="1:11" ht="12.75" customHeight="1">
      <c r="A12" s="48">
        <f>totaal!A12</f>
        <v>0</v>
      </c>
      <c r="B12" s="48">
        <f>totaal!E12</f>
        <v>0</v>
      </c>
      <c r="C12" s="48">
        <f>totaal!F12</f>
        <v>0</v>
      </c>
      <c r="D12" s="49">
        <f>totaal!G12</f>
        <v>0</v>
      </c>
      <c r="E12" s="50"/>
      <c r="F12" s="49">
        <f t="shared" si="0"/>
        <v>99999</v>
      </c>
      <c r="G12" s="51">
        <f t="shared" si="1"/>
        <v>0</v>
      </c>
      <c r="H12" s="52">
        <f t="shared" si="2"/>
        <v>0</v>
      </c>
      <c r="I12" s="51">
        <f t="shared" si="3"/>
        <v>0</v>
      </c>
      <c r="J12" s="49">
        <f t="shared" si="4"/>
        <v>0</v>
      </c>
      <c r="K12" s="26">
        <f t="shared" si="5"/>
        <v>0</v>
      </c>
    </row>
    <row r="13" spans="1:11" ht="12.75" customHeight="1">
      <c r="A13" s="48">
        <f>totaal!A13</f>
        <v>0</v>
      </c>
      <c r="B13" s="48">
        <f>totaal!E13</f>
        <v>0</v>
      </c>
      <c r="C13" s="48">
        <f>totaal!F13</f>
        <v>0</v>
      </c>
      <c r="D13" s="49">
        <f>totaal!G13</f>
        <v>111</v>
      </c>
      <c r="E13" s="50"/>
      <c r="F13" s="49">
        <f t="shared" si="0"/>
        <v>99999</v>
      </c>
      <c r="G13" s="51">
        <f t="shared" si="1"/>
        <v>0</v>
      </c>
      <c r="H13" s="52">
        <f t="shared" si="2"/>
        <v>0</v>
      </c>
      <c r="I13" s="51">
        <f t="shared" si="3"/>
        <v>0</v>
      </c>
      <c r="J13" s="49">
        <f t="shared" si="4"/>
        <v>0</v>
      </c>
      <c r="K13" s="26">
        <f t="shared" si="5"/>
        <v>0</v>
      </c>
    </row>
    <row r="14" spans="1:11" ht="12.75" customHeight="1">
      <c r="A14" s="48">
        <f>totaal!A14</f>
        <v>0</v>
      </c>
      <c r="B14" s="48">
        <f>totaal!E14</f>
        <v>0</v>
      </c>
      <c r="C14" s="48">
        <f>totaal!F14</f>
        <v>0</v>
      </c>
      <c r="D14" s="49">
        <f>totaal!G14</f>
        <v>107</v>
      </c>
      <c r="E14" s="50"/>
      <c r="F14" s="49">
        <f t="shared" si="0"/>
        <v>99999</v>
      </c>
      <c r="G14" s="51">
        <f t="shared" si="1"/>
        <v>0</v>
      </c>
      <c r="H14" s="52">
        <f t="shared" si="2"/>
        <v>0</v>
      </c>
      <c r="I14" s="51">
        <f t="shared" si="3"/>
        <v>0</v>
      </c>
      <c r="J14" s="49">
        <f t="shared" si="4"/>
        <v>0</v>
      </c>
      <c r="K14" s="26">
        <f t="shared" si="5"/>
        <v>0</v>
      </c>
    </row>
    <row r="15" spans="1:11" ht="12.75" customHeight="1">
      <c r="A15" s="48">
        <f>totaal!A15</f>
        <v>0</v>
      </c>
      <c r="B15" s="48">
        <f>totaal!E15</f>
        <v>0</v>
      </c>
      <c r="C15" s="48">
        <f>totaal!F15</f>
        <v>0</v>
      </c>
      <c r="D15" s="49">
        <f>totaal!G15</f>
        <v>0</v>
      </c>
      <c r="E15" s="50"/>
      <c r="F15" s="49">
        <f t="shared" si="0"/>
        <v>99999</v>
      </c>
      <c r="G15" s="51">
        <f t="shared" si="1"/>
        <v>0</v>
      </c>
      <c r="H15" s="52">
        <f t="shared" si="2"/>
        <v>0</v>
      </c>
      <c r="I15" s="51">
        <f t="shared" si="3"/>
        <v>0</v>
      </c>
      <c r="J15" s="49">
        <f t="shared" si="4"/>
        <v>0</v>
      </c>
      <c r="K15" s="26">
        <f t="shared" si="5"/>
        <v>0</v>
      </c>
    </row>
    <row r="16" spans="1:11" ht="12.75" customHeight="1">
      <c r="A16" s="48">
        <f>totaal!A16</f>
        <v>0</v>
      </c>
      <c r="B16" s="48">
        <f>totaal!E16</f>
        <v>0</v>
      </c>
      <c r="C16" s="48">
        <f>totaal!F16</f>
        <v>0</v>
      </c>
      <c r="D16" s="49">
        <f>totaal!G16</f>
        <v>0</v>
      </c>
      <c r="E16" s="50"/>
      <c r="F16" s="49">
        <f t="shared" si="0"/>
        <v>99999</v>
      </c>
      <c r="G16" s="51">
        <f t="shared" si="1"/>
        <v>0</v>
      </c>
      <c r="H16" s="52">
        <f t="shared" si="2"/>
        <v>0</v>
      </c>
      <c r="I16" s="51">
        <f t="shared" si="3"/>
        <v>0</v>
      </c>
      <c r="J16" s="49">
        <f t="shared" si="4"/>
        <v>0</v>
      </c>
      <c r="K16" s="26">
        <f t="shared" si="5"/>
        <v>0</v>
      </c>
    </row>
    <row r="17" spans="1:11" ht="12.75" customHeight="1">
      <c r="A17" s="48">
        <f>totaal!A17</f>
        <v>0</v>
      </c>
      <c r="B17" s="48">
        <f>totaal!E17</f>
        <v>0</v>
      </c>
      <c r="C17" s="48">
        <f>totaal!F17</f>
        <v>0</v>
      </c>
      <c r="D17" s="49">
        <f>totaal!G17</f>
        <v>0</v>
      </c>
      <c r="E17" s="50"/>
      <c r="F17" s="49">
        <f t="shared" si="0"/>
        <v>99999</v>
      </c>
      <c r="G17" s="51">
        <f t="shared" si="1"/>
        <v>0</v>
      </c>
      <c r="H17" s="52">
        <f t="shared" si="2"/>
        <v>0</v>
      </c>
      <c r="I17" s="51">
        <f t="shared" si="3"/>
        <v>0</v>
      </c>
      <c r="J17" s="49">
        <f t="shared" si="4"/>
        <v>0</v>
      </c>
      <c r="K17" s="26">
        <f t="shared" si="5"/>
        <v>0</v>
      </c>
    </row>
    <row r="18" spans="1:11" ht="12.75" customHeight="1">
      <c r="A18" s="48">
        <f>totaal!A18</f>
        <v>0</v>
      </c>
      <c r="B18" s="48">
        <f>totaal!E18</f>
        <v>0</v>
      </c>
      <c r="C18" s="48">
        <f>totaal!F18</f>
        <v>0</v>
      </c>
      <c r="D18" s="49">
        <f>totaal!G18</f>
        <v>0</v>
      </c>
      <c r="E18" s="50"/>
      <c r="F18" s="49">
        <f t="shared" si="0"/>
        <v>99999</v>
      </c>
      <c r="G18" s="51">
        <f t="shared" si="1"/>
        <v>0</v>
      </c>
      <c r="H18" s="52">
        <f t="shared" si="2"/>
        <v>0</v>
      </c>
      <c r="I18" s="51">
        <f t="shared" si="3"/>
        <v>0</v>
      </c>
      <c r="J18" s="49">
        <f t="shared" si="4"/>
        <v>0</v>
      </c>
      <c r="K18" s="26">
        <f t="shared" si="5"/>
        <v>0</v>
      </c>
    </row>
    <row r="19" spans="1:11" ht="12.75" customHeight="1">
      <c r="A19" s="48">
        <f>totaal!A19</f>
        <v>0</v>
      </c>
      <c r="B19" s="48">
        <f>totaal!E19</f>
        <v>0</v>
      </c>
      <c r="C19" s="48">
        <f>totaal!F19</f>
        <v>0</v>
      </c>
      <c r="D19" s="49">
        <f>totaal!G19</f>
        <v>0</v>
      </c>
      <c r="E19" s="50"/>
      <c r="F19" s="49">
        <f t="shared" si="0"/>
        <v>99999</v>
      </c>
      <c r="G19" s="51">
        <f t="shared" si="1"/>
        <v>0</v>
      </c>
      <c r="H19" s="52">
        <f t="shared" si="2"/>
        <v>0</v>
      </c>
      <c r="I19" s="51">
        <f t="shared" si="3"/>
        <v>0</v>
      </c>
      <c r="J19" s="49">
        <f t="shared" si="4"/>
        <v>0</v>
      </c>
      <c r="K19" s="26">
        <f t="shared" si="5"/>
        <v>0</v>
      </c>
    </row>
    <row r="20" spans="1:11" ht="12.75" customHeight="1">
      <c r="A20" s="48">
        <f>totaal!A20</f>
        <v>0</v>
      </c>
      <c r="B20" s="48">
        <f>totaal!E20</f>
        <v>0</v>
      </c>
      <c r="C20" s="48">
        <f>totaal!F20</f>
        <v>0</v>
      </c>
      <c r="D20" s="49">
        <f>totaal!G20</f>
        <v>0</v>
      </c>
      <c r="E20" s="50"/>
      <c r="F20" s="49">
        <f t="shared" si="0"/>
        <v>99999</v>
      </c>
      <c r="G20" s="51">
        <f t="shared" si="1"/>
        <v>0</v>
      </c>
      <c r="H20" s="52">
        <f t="shared" si="2"/>
        <v>0</v>
      </c>
      <c r="I20" s="51">
        <f t="shared" si="3"/>
        <v>0</v>
      </c>
      <c r="J20" s="49">
        <f t="shared" si="4"/>
        <v>0</v>
      </c>
      <c r="K20" s="26">
        <f t="shared" si="5"/>
        <v>0</v>
      </c>
    </row>
    <row r="21" spans="1:11" ht="12.75" customHeight="1">
      <c r="A21" s="48">
        <f>totaal!A21</f>
        <v>0</v>
      </c>
      <c r="B21" s="48">
        <f>totaal!E21</f>
        <v>0</v>
      </c>
      <c r="C21" s="48">
        <f>totaal!F21</f>
        <v>0</v>
      </c>
      <c r="D21" s="49">
        <f>totaal!G21</f>
        <v>0</v>
      </c>
      <c r="E21" s="50"/>
      <c r="F21" s="49">
        <f t="shared" si="0"/>
        <v>99999</v>
      </c>
      <c r="G21" s="51">
        <f t="shared" si="1"/>
        <v>0</v>
      </c>
      <c r="H21" s="52">
        <f t="shared" si="2"/>
        <v>0</v>
      </c>
      <c r="I21" s="51">
        <f t="shared" si="3"/>
        <v>0</v>
      </c>
      <c r="J21" s="49">
        <f t="shared" si="4"/>
        <v>0</v>
      </c>
      <c r="K21" s="26">
        <f t="shared" si="5"/>
        <v>0</v>
      </c>
    </row>
    <row r="22" spans="1:11" ht="19.5" customHeight="1">
      <c r="A22" s="43">
        <f>totaal!A22</f>
        <v>0</v>
      </c>
      <c r="B22" s="43"/>
      <c r="C22" s="44">
        <f>COUNTIF(F23:F40,"&lt;99998")</f>
        <v>0</v>
      </c>
      <c r="D22" s="45" t="s">
        <v>52</v>
      </c>
      <c r="E22" s="46"/>
      <c r="F22" s="47">
        <f>(HOUR($E$22)*3600)+(MINUTE($E$22)*60)+SECOND($E$22)</f>
        <v>0</v>
      </c>
      <c r="G22" s="53"/>
      <c r="H22" s="54"/>
      <c r="I22" s="53"/>
      <c r="J22" s="55"/>
      <c r="K22" s="56"/>
    </row>
    <row r="23" spans="1:11" ht="12.75" customHeight="1">
      <c r="A23" s="48">
        <f>totaal!A23</f>
        <v>0</v>
      </c>
      <c r="B23" s="48">
        <f>totaal!E23</f>
        <v>0</v>
      </c>
      <c r="C23" s="48">
        <f>totaal!F23</f>
        <v>0</v>
      </c>
      <c r="D23" s="49">
        <f>totaal!G23</f>
        <v>150</v>
      </c>
      <c r="E23" s="50"/>
      <c r="F23" s="49">
        <f aca="true" t="shared" si="6" ref="F23:F40">IF(OR($F$22=0,ISBLANK(E23)),99999,IF(OR(E23="DNF",E23="dnf"),99998,IF(OR(E23="DNS",E23="dns"),99997,((HOUR(E23)*3600)+(MINUTE(E23)*60)+SECOND(E23))-F$22)))</f>
        <v>99999</v>
      </c>
      <c r="G23" s="51">
        <f aca="true" t="shared" si="7" ref="G23:G40">IF(F23&gt;99990,"",F23/3600/24)</f>
        <v>0</v>
      </c>
      <c r="H23" s="52">
        <f aca="true" t="shared" si="8" ref="H23:H40">IF(F23&gt;99990,"",(F23*100)/D23)</f>
        <v>0</v>
      </c>
      <c r="I23" s="51">
        <f aca="true" t="shared" si="9" ref="I23:I40">IF(F23&gt;99990,"",H23/3600/24)</f>
        <v>0</v>
      </c>
      <c r="J23" s="49">
        <f aca="true" t="shared" si="10" ref="J23:J40">IF(F23&lt;99997,RANK(H23,$H$23:$H$40,1),IF(F23=99998,2+$C$22,IF(F23=99997,1+$C$22,0)))</f>
        <v>0</v>
      </c>
      <c r="K23" s="26">
        <f aca="true" t="shared" si="11" ref="K23:K40">IF(F23=99999,"",CHOOSE(J23,0,3,5.7,8,10,11.7,13,14,15,16,17,18,19,20,21,22,23,24,25,26))</f>
        <v>0</v>
      </c>
    </row>
    <row r="24" spans="1:11" ht="12.75" customHeight="1">
      <c r="A24" s="48">
        <f>totaal!A24</f>
        <v>0</v>
      </c>
      <c r="B24" s="48">
        <f>totaal!E24</f>
        <v>0</v>
      </c>
      <c r="C24" s="48">
        <f>totaal!F24</f>
        <v>0</v>
      </c>
      <c r="D24" s="49">
        <f>totaal!G24</f>
        <v>150</v>
      </c>
      <c r="E24" s="50"/>
      <c r="F24" s="49">
        <f t="shared" si="6"/>
        <v>99999</v>
      </c>
      <c r="G24" s="51">
        <f t="shared" si="7"/>
        <v>0</v>
      </c>
      <c r="H24" s="52">
        <f t="shared" si="8"/>
        <v>0</v>
      </c>
      <c r="I24" s="51">
        <f t="shared" si="9"/>
        <v>0</v>
      </c>
      <c r="J24" s="49">
        <f t="shared" si="10"/>
        <v>0</v>
      </c>
      <c r="K24" s="26">
        <f t="shared" si="11"/>
        <v>0</v>
      </c>
    </row>
    <row r="25" spans="1:11" ht="12.75" customHeight="1">
      <c r="A25" s="48">
        <f>totaal!A25</f>
        <v>0</v>
      </c>
      <c r="B25" s="48">
        <f>totaal!E25</f>
        <v>0</v>
      </c>
      <c r="C25" s="48">
        <f>totaal!F25</f>
        <v>0</v>
      </c>
      <c r="D25" s="49">
        <f>totaal!G25</f>
        <v>0</v>
      </c>
      <c r="E25" s="50"/>
      <c r="F25" s="49">
        <f t="shared" si="6"/>
        <v>99999</v>
      </c>
      <c r="G25" s="51">
        <f t="shared" si="7"/>
        <v>0</v>
      </c>
      <c r="H25" s="52">
        <f t="shared" si="8"/>
        <v>0</v>
      </c>
      <c r="I25" s="51">
        <f t="shared" si="9"/>
        <v>0</v>
      </c>
      <c r="J25" s="49">
        <f t="shared" si="10"/>
        <v>0</v>
      </c>
      <c r="K25" s="26">
        <f t="shared" si="11"/>
        <v>0</v>
      </c>
    </row>
    <row r="26" spans="1:11" ht="12.75" customHeight="1">
      <c r="A26" s="48">
        <f>totaal!A26</f>
        <v>0</v>
      </c>
      <c r="B26" s="48">
        <f>totaal!E26</f>
        <v>0</v>
      </c>
      <c r="C26" s="48">
        <f>totaal!F26</f>
        <v>0</v>
      </c>
      <c r="D26" s="49">
        <f>totaal!G26</f>
        <v>0</v>
      </c>
      <c r="E26" s="50"/>
      <c r="F26" s="49">
        <f t="shared" si="6"/>
        <v>99999</v>
      </c>
      <c r="G26" s="51">
        <f t="shared" si="7"/>
        <v>0</v>
      </c>
      <c r="H26" s="52">
        <f t="shared" si="8"/>
        <v>0</v>
      </c>
      <c r="I26" s="51">
        <f t="shared" si="9"/>
        <v>0</v>
      </c>
      <c r="J26" s="49">
        <f t="shared" si="10"/>
        <v>0</v>
      </c>
      <c r="K26" s="26">
        <f t="shared" si="11"/>
        <v>0</v>
      </c>
    </row>
    <row r="27" spans="1:11" ht="12.75" customHeight="1">
      <c r="A27" s="48">
        <f>totaal!A27</f>
        <v>0</v>
      </c>
      <c r="B27" s="48">
        <f>totaal!E27</f>
        <v>0</v>
      </c>
      <c r="C27" s="48">
        <f>totaal!F27</f>
        <v>0</v>
      </c>
      <c r="D27" s="49">
        <f>totaal!G27</f>
        <v>0</v>
      </c>
      <c r="E27" s="50"/>
      <c r="F27" s="49">
        <f t="shared" si="6"/>
        <v>99999</v>
      </c>
      <c r="G27" s="51">
        <f t="shared" si="7"/>
        <v>0</v>
      </c>
      <c r="H27" s="52">
        <f t="shared" si="8"/>
        <v>0</v>
      </c>
      <c r="I27" s="51">
        <f t="shared" si="9"/>
        <v>0</v>
      </c>
      <c r="J27" s="49">
        <f t="shared" si="10"/>
        <v>0</v>
      </c>
      <c r="K27" s="26">
        <f t="shared" si="11"/>
        <v>0</v>
      </c>
    </row>
    <row r="28" spans="1:11" ht="12.75" customHeight="1">
      <c r="A28" s="48">
        <f>totaal!A28</f>
        <v>0</v>
      </c>
      <c r="B28" s="48">
        <f>totaal!E28</f>
        <v>0</v>
      </c>
      <c r="C28" s="48">
        <f>totaal!F28</f>
        <v>0</v>
      </c>
      <c r="D28" s="49">
        <f>totaal!G28</f>
        <v>0</v>
      </c>
      <c r="E28" s="50"/>
      <c r="F28" s="49">
        <f t="shared" si="6"/>
        <v>99999</v>
      </c>
      <c r="G28" s="51">
        <f t="shared" si="7"/>
        <v>0</v>
      </c>
      <c r="H28" s="52">
        <f t="shared" si="8"/>
        <v>0</v>
      </c>
      <c r="I28" s="51">
        <f t="shared" si="9"/>
        <v>0</v>
      </c>
      <c r="J28" s="49">
        <f t="shared" si="10"/>
        <v>0</v>
      </c>
      <c r="K28" s="26">
        <f t="shared" si="11"/>
        <v>0</v>
      </c>
    </row>
    <row r="29" spans="1:11" ht="12.75" customHeight="1">
      <c r="A29" s="48">
        <f>totaal!A29</f>
        <v>0</v>
      </c>
      <c r="B29" s="48">
        <f>totaal!E29</f>
        <v>0</v>
      </c>
      <c r="C29" s="48">
        <f>totaal!F29</f>
        <v>0</v>
      </c>
      <c r="D29" s="49">
        <f>totaal!G29</f>
        <v>0</v>
      </c>
      <c r="E29" s="50"/>
      <c r="F29" s="49">
        <f t="shared" si="6"/>
        <v>99999</v>
      </c>
      <c r="G29" s="51">
        <f t="shared" si="7"/>
        <v>0</v>
      </c>
      <c r="H29" s="52">
        <f t="shared" si="8"/>
        <v>0</v>
      </c>
      <c r="I29" s="51">
        <f t="shared" si="9"/>
        <v>0</v>
      </c>
      <c r="J29" s="49">
        <f t="shared" si="10"/>
        <v>0</v>
      </c>
      <c r="K29" s="26">
        <f t="shared" si="11"/>
        <v>0</v>
      </c>
    </row>
    <row r="30" spans="1:11" ht="12.75" customHeight="1">
      <c r="A30" s="48">
        <f>totaal!A30</f>
        <v>0</v>
      </c>
      <c r="B30" s="48">
        <f>totaal!E30</f>
        <v>0</v>
      </c>
      <c r="C30" s="48">
        <f>totaal!F30</f>
        <v>0</v>
      </c>
      <c r="D30" s="49">
        <f>totaal!G30</f>
        <v>0</v>
      </c>
      <c r="E30" s="50"/>
      <c r="F30" s="49">
        <f t="shared" si="6"/>
        <v>99999</v>
      </c>
      <c r="G30" s="51">
        <f t="shared" si="7"/>
        <v>0</v>
      </c>
      <c r="H30" s="52">
        <f t="shared" si="8"/>
        <v>0</v>
      </c>
      <c r="I30" s="51">
        <f t="shared" si="9"/>
        <v>0</v>
      </c>
      <c r="J30" s="49">
        <f t="shared" si="10"/>
        <v>0</v>
      </c>
      <c r="K30" s="26">
        <f t="shared" si="11"/>
        <v>0</v>
      </c>
    </row>
    <row r="31" spans="1:11" ht="12.75" customHeight="1">
      <c r="A31" s="48">
        <f>totaal!A31</f>
        <v>0</v>
      </c>
      <c r="B31" s="48">
        <f>totaal!E31</f>
        <v>0</v>
      </c>
      <c r="C31" s="48">
        <f>totaal!F31</f>
        <v>0</v>
      </c>
      <c r="D31" s="49">
        <f>totaal!G31</f>
        <v>0</v>
      </c>
      <c r="E31" s="50"/>
      <c r="F31" s="49">
        <f t="shared" si="6"/>
        <v>99999</v>
      </c>
      <c r="G31" s="51">
        <f t="shared" si="7"/>
        <v>0</v>
      </c>
      <c r="H31" s="52">
        <f t="shared" si="8"/>
        <v>0</v>
      </c>
      <c r="I31" s="51">
        <f t="shared" si="9"/>
        <v>0</v>
      </c>
      <c r="J31" s="49">
        <f t="shared" si="10"/>
        <v>0</v>
      </c>
      <c r="K31" s="26">
        <f t="shared" si="11"/>
        <v>0</v>
      </c>
    </row>
    <row r="32" spans="1:11" ht="12.75" customHeight="1">
      <c r="A32" s="48">
        <f>totaal!A32</f>
        <v>0</v>
      </c>
      <c r="B32" s="48">
        <f>totaal!E32</f>
        <v>0</v>
      </c>
      <c r="C32" s="48">
        <f>totaal!F32</f>
        <v>0</v>
      </c>
      <c r="D32" s="49">
        <f>totaal!G32</f>
        <v>0</v>
      </c>
      <c r="E32" s="50"/>
      <c r="F32" s="49">
        <f t="shared" si="6"/>
        <v>99999</v>
      </c>
      <c r="G32" s="51">
        <f t="shared" si="7"/>
        <v>0</v>
      </c>
      <c r="H32" s="52">
        <f t="shared" si="8"/>
        <v>0</v>
      </c>
      <c r="I32" s="51">
        <f t="shared" si="9"/>
        <v>0</v>
      </c>
      <c r="J32" s="49">
        <f t="shared" si="10"/>
        <v>0</v>
      </c>
      <c r="K32" s="26">
        <f t="shared" si="11"/>
        <v>0</v>
      </c>
    </row>
    <row r="33" spans="1:11" ht="12.75" customHeight="1">
      <c r="A33" s="48">
        <f>totaal!A33</f>
        <v>0</v>
      </c>
      <c r="B33" s="48">
        <f>totaal!E33</f>
        <v>0</v>
      </c>
      <c r="C33" s="48">
        <f>totaal!F33</f>
        <v>0</v>
      </c>
      <c r="D33" s="49">
        <f>totaal!G33</f>
        <v>0</v>
      </c>
      <c r="E33" s="50"/>
      <c r="F33" s="49">
        <f t="shared" si="6"/>
        <v>99999</v>
      </c>
      <c r="G33" s="51">
        <f t="shared" si="7"/>
        <v>0</v>
      </c>
      <c r="H33" s="52">
        <f t="shared" si="8"/>
        <v>0</v>
      </c>
      <c r="I33" s="51">
        <f t="shared" si="9"/>
        <v>0</v>
      </c>
      <c r="J33" s="49">
        <f t="shared" si="10"/>
        <v>0</v>
      </c>
      <c r="K33" s="26">
        <f t="shared" si="11"/>
        <v>0</v>
      </c>
    </row>
    <row r="34" spans="1:11" ht="12.75" customHeight="1">
      <c r="A34" s="48">
        <f>totaal!A34</f>
        <v>0</v>
      </c>
      <c r="B34" s="48">
        <f>totaal!E34</f>
        <v>0</v>
      </c>
      <c r="C34" s="48">
        <f>totaal!F34</f>
        <v>0</v>
      </c>
      <c r="D34" s="49">
        <f>totaal!G34</f>
        <v>0</v>
      </c>
      <c r="E34" s="50"/>
      <c r="F34" s="49">
        <f t="shared" si="6"/>
        <v>99999</v>
      </c>
      <c r="G34" s="51">
        <f t="shared" si="7"/>
        <v>0</v>
      </c>
      <c r="H34" s="52">
        <f t="shared" si="8"/>
        <v>0</v>
      </c>
      <c r="I34" s="51">
        <f t="shared" si="9"/>
        <v>0</v>
      </c>
      <c r="J34" s="49">
        <f t="shared" si="10"/>
        <v>0</v>
      </c>
      <c r="K34" s="26">
        <f t="shared" si="11"/>
        <v>0</v>
      </c>
    </row>
    <row r="35" spans="1:11" ht="12.75" customHeight="1">
      <c r="A35" s="48">
        <f>totaal!A35</f>
        <v>0</v>
      </c>
      <c r="B35" s="48">
        <f>totaal!E35</f>
        <v>0</v>
      </c>
      <c r="C35" s="48">
        <f>totaal!F35</f>
        <v>0</v>
      </c>
      <c r="D35" s="49">
        <f>totaal!G35</f>
        <v>0</v>
      </c>
      <c r="E35" s="50"/>
      <c r="F35" s="49">
        <f t="shared" si="6"/>
        <v>99999</v>
      </c>
      <c r="G35" s="51">
        <f t="shared" si="7"/>
        <v>0</v>
      </c>
      <c r="H35" s="52">
        <f t="shared" si="8"/>
        <v>0</v>
      </c>
      <c r="I35" s="51">
        <f t="shared" si="9"/>
        <v>0</v>
      </c>
      <c r="J35" s="49">
        <f t="shared" si="10"/>
        <v>0</v>
      </c>
      <c r="K35" s="26">
        <f t="shared" si="11"/>
        <v>0</v>
      </c>
    </row>
    <row r="36" spans="1:11" ht="12.75" customHeight="1">
      <c r="A36" s="48">
        <f>totaal!A36</f>
        <v>0</v>
      </c>
      <c r="B36" s="48">
        <f>totaal!E36</f>
        <v>0</v>
      </c>
      <c r="C36" s="48">
        <f>totaal!F36</f>
        <v>0</v>
      </c>
      <c r="D36" s="49">
        <f>totaal!G36</f>
        <v>0</v>
      </c>
      <c r="E36" s="50"/>
      <c r="F36" s="49">
        <f t="shared" si="6"/>
        <v>99999</v>
      </c>
      <c r="G36" s="51">
        <f t="shared" si="7"/>
        <v>0</v>
      </c>
      <c r="H36" s="52">
        <f t="shared" si="8"/>
        <v>0</v>
      </c>
      <c r="I36" s="51">
        <f t="shared" si="9"/>
        <v>0</v>
      </c>
      <c r="J36" s="49">
        <f t="shared" si="10"/>
        <v>0</v>
      </c>
      <c r="K36" s="26">
        <f t="shared" si="11"/>
        <v>0</v>
      </c>
    </row>
    <row r="37" spans="1:11" ht="12.75" customHeight="1">
      <c r="A37" s="48">
        <f>totaal!A37</f>
        <v>0</v>
      </c>
      <c r="B37" s="48">
        <f>totaal!E37</f>
        <v>0</v>
      </c>
      <c r="C37" s="48">
        <f>totaal!F37</f>
        <v>0</v>
      </c>
      <c r="D37" s="49">
        <f>totaal!G37</f>
        <v>0</v>
      </c>
      <c r="E37" s="50"/>
      <c r="F37" s="49">
        <f t="shared" si="6"/>
        <v>99999</v>
      </c>
      <c r="G37" s="51">
        <f t="shared" si="7"/>
        <v>0</v>
      </c>
      <c r="H37" s="52">
        <f t="shared" si="8"/>
        <v>0</v>
      </c>
      <c r="I37" s="51">
        <f t="shared" si="9"/>
        <v>0</v>
      </c>
      <c r="J37" s="49">
        <f t="shared" si="10"/>
        <v>0</v>
      </c>
      <c r="K37" s="26">
        <f t="shared" si="11"/>
        <v>0</v>
      </c>
    </row>
    <row r="38" spans="1:11" ht="12.75" customHeight="1">
      <c r="A38" s="48">
        <f>totaal!A38</f>
        <v>0</v>
      </c>
      <c r="B38" s="48">
        <f>totaal!E38</f>
        <v>0</v>
      </c>
      <c r="C38" s="48">
        <f>totaal!F38</f>
        <v>0</v>
      </c>
      <c r="D38" s="49">
        <f>totaal!G38</f>
        <v>0</v>
      </c>
      <c r="E38" s="50"/>
      <c r="F38" s="49">
        <f t="shared" si="6"/>
        <v>99999</v>
      </c>
      <c r="G38" s="51">
        <f t="shared" si="7"/>
        <v>0</v>
      </c>
      <c r="H38" s="52">
        <f t="shared" si="8"/>
        <v>0</v>
      </c>
      <c r="I38" s="51">
        <f t="shared" si="9"/>
        <v>0</v>
      </c>
      <c r="J38" s="49">
        <f t="shared" si="10"/>
        <v>0</v>
      </c>
      <c r="K38" s="26">
        <f t="shared" si="11"/>
        <v>0</v>
      </c>
    </row>
    <row r="39" spans="1:11" ht="12.75" customHeight="1">
      <c r="A39" s="48">
        <f>totaal!A39</f>
        <v>0</v>
      </c>
      <c r="B39" s="48">
        <f>totaal!E39</f>
        <v>0</v>
      </c>
      <c r="C39" s="48">
        <f>totaal!F39</f>
        <v>0</v>
      </c>
      <c r="D39" s="49">
        <f>totaal!G39</f>
        <v>0</v>
      </c>
      <c r="E39" s="50"/>
      <c r="F39" s="49">
        <f t="shared" si="6"/>
        <v>99999</v>
      </c>
      <c r="G39" s="51">
        <f t="shared" si="7"/>
        <v>0</v>
      </c>
      <c r="H39" s="52">
        <f t="shared" si="8"/>
        <v>0</v>
      </c>
      <c r="I39" s="51">
        <f t="shared" si="9"/>
        <v>0</v>
      </c>
      <c r="J39" s="49">
        <f t="shared" si="10"/>
        <v>0</v>
      </c>
      <c r="K39" s="26">
        <f t="shared" si="11"/>
        <v>0</v>
      </c>
    </row>
    <row r="40" spans="1:11" ht="12.75" customHeight="1">
      <c r="A40" s="48">
        <f>totaal!A40</f>
        <v>0</v>
      </c>
      <c r="B40" s="48">
        <f>totaal!E40</f>
        <v>0</v>
      </c>
      <c r="C40" s="48">
        <f>totaal!F40</f>
        <v>0</v>
      </c>
      <c r="D40" s="49">
        <f>totaal!G40</f>
        <v>0</v>
      </c>
      <c r="E40" s="50"/>
      <c r="F40" s="49">
        <f t="shared" si="6"/>
        <v>99999</v>
      </c>
      <c r="G40" s="51">
        <f t="shared" si="7"/>
        <v>0</v>
      </c>
      <c r="H40" s="52">
        <f t="shared" si="8"/>
        <v>0</v>
      </c>
      <c r="I40" s="51">
        <f t="shared" si="9"/>
        <v>0</v>
      </c>
      <c r="J40" s="49">
        <f t="shared" si="10"/>
        <v>0</v>
      </c>
      <c r="K40" s="26">
        <f t="shared" si="11"/>
        <v>0</v>
      </c>
    </row>
    <row r="41" spans="1:11" ht="19.5" customHeight="1">
      <c r="A41" s="43">
        <f>totaal!A41</f>
        <v>0</v>
      </c>
      <c r="B41" s="43"/>
      <c r="C41" s="44">
        <f>COUNTIF(F42:F59,"&lt;99998")</f>
        <v>0</v>
      </c>
      <c r="D41" s="45" t="s">
        <v>52</v>
      </c>
      <c r="E41" s="46"/>
      <c r="F41" s="47">
        <f>(HOUR($E$41)*3600)+(MINUTE($E$41)*60)+SECOND($E$41)</f>
        <v>0</v>
      </c>
      <c r="G41" s="53"/>
      <c r="H41" s="54"/>
      <c r="I41" s="53"/>
      <c r="J41" s="55"/>
      <c r="K41" s="56"/>
    </row>
    <row r="42" spans="1:11" ht="12">
      <c r="A42" s="48">
        <f>totaal!A42</f>
        <v>0</v>
      </c>
      <c r="B42" s="48">
        <f>totaal!E42</f>
        <v>0</v>
      </c>
      <c r="C42" s="48">
        <f>totaal!F42</f>
        <v>0</v>
      </c>
      <c r="D42" s="49">
        <f>totaal!G42</f>
        <v>0</v>
      </c>
      <c r="E42" s="50"/>
      <c r="F42" s="49">
        <f aca="true" t="shared" si="12" ref="F42:F59">IF(OR($F$41=0,ISBLANK(E42)),99999,IF(OR(E42="DNF",E42="dnf"),99998,IF(OR(E42="DNS",E42="dns"),99997,((HOUR(E42)*3600)+(MINUTE(E42)*60)+SECOND(E42))-F$41)))</f>
        <v>99999</v>
      </c>
      <c r="G42" s="51">
        <f aca="true" t="shared" si="13" ref="G42:G59">IF(F42&gt;99990,"",F42/3600/24)</f>
        <v>0</v>
      </c>
      <c r="H42" s="52">
        <f aca="true" t="shared" si="14" ref="H42:H59">IF(F42&gt;99990,"",(F42*100)/D42)</f>
        <v>0</v>
      </c>
      <c r="I42" s="51">
        <f aca="true" t="shared" si="15" ref="I42:I59">IF(F42&gt;99990,"",H42/3600/24)</f>
        <v>0</v>
      </c>
      <c r="J42" s="49">
        <f aca="true" t="shared" si="16" ref="J42:J59">IF(F42&lt;99997,RANK(H42,$H$42:$H$59,1),IF(F42=99998,2+$C$41,IF(F42=99997,1+$C$41,0)))</f>
        <v>0</v>
      </c>
      <c r="K42" s="26">
        <f aca="true" t="shared" si="17" ref="K42:K59">IF(F42=99999,"",CHOOSE(J42,0,3,5.7,8,10,11.7,13,14,15,16,17,18,19,20,21,22,23,24,25,26))</f>
        <v>0</v>
      </c>
    </row>
    <row r="43" spans="1:11" ht="12">
      <c r="A43" s="48">
        <f>totaal!A43</f>
        <v>0</v>
      </c>
      <c r="B43" s="48">
        <f>totaal!E43</f>
        <v>0</v>
      </c>
      <c r="C43" s="48">
        <f>totaal!F43</f>
        <v>0</v>
      </c>
      <c r="D43" s="49">
        <f>totaal!G43</f>
        <v>0</v>
      </c>
      <c r="E43" s="50"/>
      <c r="F43" s="49">
        <f t="shared" si="12"/>
        <v>99999</v>
      </c>
      <c r="G43" s="51">
        <f t="shared" si="13"/>
        <v>0</v>
      </c>
      <c r="H43" s="52">
        <f t="shared" si="14"/>
        <v>0</v>
      </c>
      <c r="I43" s="51">
        <f t="shared" si="15"/>
        <v>0</v>
      </c>
      <c r="J43" s="49">
        <f t="shared" si="16"/>
        <v>0</v>
      </c>
      <c r="K43" s="26">
        <f t="shared" si="17"/>
        <v>0</v>
      </c>
    </row>
    <row r="44" spans="1:11" ht="12">
      <c r="A44" s="48">
        <f>totaal!A44</f>
        <v>0</v>
      </c>
      <c r="B44" s="48">
        <f>totaal!E44</f>
        <v>0</v>
      </c>
      <c r="C44" s="48">
        <f>totaal!F44</f>
        <v>0</v>
      </c>
      <c r="D44" s="49">
        <f>totaal!G44</f>
        <v>0</v>
      </c>
      <c r="E44" s="50"/>
      <c r="F44" s="49">
        <f t="shared" si="12"/>
        <v>99999</v>
      </c>
      <c r="G44" s="51">
        <f t="shared" si="13"/>
        <v>0</v>
      </c>
      <c r="H44" s="52">
        <f t="shared" si="14"/>
        <v>0</v>
      </c>
      <c r="I44" s="51">
        <f t="shared" si="15"/>
        <v>0</v>
      </c>
      <c r="J44" s="49">
        <f t="shared" si="16"/>
        <v>0</v>
      </c>
      <c r="K44" s="26">
        <f t="shared" si="17"/>
        <v>0</v>
      </c>
    </row>
    <row r="45" spans="1:11" ht="12">
      <c r="A45" s="48">
        <f>totaal!A45</f>
        <v>0</v>
      </c>
      <c r="B45" s="48">
        <f>totaal!E45</f>
        <v>0</v>
      </c>
      <c r="C45" s="48">
        <f>totaal!F45</f>
        <v>0</v>
      </c>
      <c r="D45" s="49">
        <f>totaal!G45</f>
        <v>0</v>
      </c>
      <c r="E45" s="50"/>
      <c r="F45" s="49">
        <f t="shared" si="12"/>
        <v>99999</v>
      </c>
      <c r="G45" s="51">
        <f t="shared" si="13"/>
        <v>0</v>
      </c>
      <c r="H45" s="52">
        <f t="shared" si="14"/>
        <v>0</v>
      </c>
      <c r="I45" s="51">
        <f t="shared" si="15"/>
        <v>0</v>
      </c>
      <c r="J45" s="49">
        <f t="shared" si="16"/>
        <v>0</v>
      </c>
      <c r="K45" s="26">
        <f t="shared" si="17"/>
        <v>0</v>
      </c>
    </row>
    <row r="46" spans="1:11" ht="12">
      <c r="A46" s="48">
        <f>totaal!A46</f>
        <v>0</v>
      </c>
      <c r="B46" s="48">
        <f>totaal!E46</f>
        <v>0</v>
      </c>
      <c r="C46" s="48">
        <f>totaal!F46</f>
        <v>0</v>
      </c>
      <c r="D46" s="49">
        <f>totaal!G46</f>
        <v>0</v>
      </c>
      <c r="E46" s="50"/>
      <c r="F46" s="49">
        <f t="shared" si="12"/>
        <v>99999</v>
      </c>
      <c r="G46" s="51">
        <f t="shared" si="13"/>
        <v>0</v>
      </c>
      <c r="H46" s="52">
        <f t="shared" si="14"/>
        <v>0</v>
      </c>
      <c r="I46" s="51">
        <f t="shared" si="15"/>
        <v>0</v>
      </c>
      <c r="J46" s="49">
        <f t="shared" si="16"/>
        <v>0</v>
      </c>
      <c r="K46" s="26">
        <f t="shared" si="17"/>
        <v>0</v>
      </c>
    </row>
    <row r="47" spans="1:11" ht="12">
      <c r="A47" s="48">
        <f>totaal!A47</f>
        <v>0</v>
      </c>
      <c r="B47" s="48">
        <f>totaal!E47</f>
        <v>0</v>
      </c>
      <c r="C47" s="48">
        <f>totaal!F47</f>
        <v>0</v>
      </c>
      <c r="D47" s="49">
        <f>totaal!G47</f>
        <v>0</v>
      </c>
      <c r="E47" s="50"/>
      <c r="F47" s="49">
        <f t="shared" si="12"/>
        <v>99999</v>
      </c>
      <c r="G47" s="51">
        <f t="shared" si="13"/>
        <v>0</v>
      </c>
      <c r="H47" s="52">
        <f t="shared" si="14"/>
        <v>0</v>
      </c>
      <c r="I47" s="51">
        <f t="shared" si="15"/>
        <v>0</v>
      </c>
      <c r="J47" s="49">
        <f t="shared" si="16"/>
        <v>0</v>
      </c>
      <c r="K47" s="26">
        <f t="shared" si="17"/>
        <v>0</v>
      </c>
    </row>
    <row r="48" spans="1:11" ht="12">
      <c r="A48" s="48">
        <f>totaal!A48</f>
        <v>0</v>
      </c>
      <c r="B48" s="48">
        <f>totaal!E48</f>
        <v>0</v>
      </c>
      <c r="C48" s="48">
        <f>totaal!F48</f>
        <v>0</v>
      </c>
      <c r="D48" s="49">
        <f>totaal!G48</f>
        <v>0</v>
      </c>
      <c r="E48" s="50"/>
      <c r="F48" s="49">
        <f t="shared" si="12"/>
        <v>99999</v>
      </c>
      <c r="G48" s="51">
        <f t="shared" si="13"/>
        <v>0</v>
      </c>
      <c r="H48" s="52">
        <f t="shared" si="14"/>
        <v>0</v>
      </c>
      <c r="I48" s="51">
        <f t="shared" si="15"/>
        <v>0</v>
      </c>
      <c r="J48" s="49">
        <f t="shared" si="16"/>
        <v>0</v>
      </c>
      <c r="K48" s="26">
        <f t="shared" si="17"/>
        <v>0</v>
      </c>
    </row>
    <row r="49" spans="1:11" ht="12">
      <c r="A49" s="48">
        <f>totaal!A49</f>
        <v>0</v>
      </c>
      <c r="B49" s="48">
        <f>totaal!E49</f>
        <v>0</v>
      </c>
      <c r="C49" s="48">
        <f>totaal!F49</f>
        <v>0</v>
      </c>
      <c r="D49" s="49">
        <f>totaal!G49</f>
        <v>0</v>
      </c>
      <c r="E49" s="50"/>
      <c r="F49" s="49">
        <f t="shared" si="12"/>
        <v>99999</v>
      </c>
      <c r="G49" s="51">
        <f t="shared" si="13"/>
        <v>0</v>
      </c>
      <c r="H49" s="52">
        <f t="shared" si="14"/>
        <v>0</v>
      </c>
      <c r="I49" s="51">
        <f t="shared" si="15"/>
        <v>0</v>
      </c>
      <c r="J49" s="49">
        <f t="shared" si="16"/>
        <v>0</v>
      </c>
      <c r="K49" s="26">
        <f t="shared" si="17"/>
        <v>0</v>
      </c>
    </row>
    <row r="50" spans="1:11" ht="12">
      <c r="A50" s="48">
        <f>totaal!A50</f>
        <v>0</v>
      </c>
      <c r="B50" s="48">
        <f>totaal!E50</f>
        <v>0</v>
      </c>
      <c r="C50" s="48">
        <f>totaal!F50</f>
        <v>0</v>
      </c>
      <c r="D50" s="49">
        <f>totaal!G50</f>
        <v>0</v>
      </c>
      <c r="E50" s="50"/>
      <c r="F50" s="49">
        <f t="shared" si="12"/>
        <v>99999</v>
      </c>
      <c r="G50" s="51">
        <f t="shared" si="13"/>
        <v>0</v>
      </c>
      <c r="H50" s="52">
        <f t="shared" si="14"/>
        <v>0</v>
      </c>
      <c r="I50" s="51">
        <f t="shared" si="15"/>
        <v>0</v>
      </c>
      <c r="J50" s="49">
        <f t="shared" si="16"/>
        <v>0</v>
      </c>
      <c r="K50" s="26">
        <f t="shared" si="17"/>
        <v>0</v>
      </c>
    </row>
    <row r="51" spans="1:11" ht="12">
      <c r="A51" s="48">
        <f>totaal!A51</f>
        <v>0</v>
      </c>
      <c r="B51" s="48">
        <f>totaal!E51</f>
        <v>0</v>
      </c>
      <c r="C51" s="48">
        <f>totaal!F51</f>
        <v>0</v>
      </c>
      <c r="D51" s="49">
        <f>totaal!G51</f>
        <v>0</v>
      </c>
      <c r="E51" s="50"/>
      <c r="F51" s="49">
        <f t="shared" si="12"/>
        <v>99999</v>
      </c>
      <c r="G51" s="51">
        <f t="shared" si="13"/>
        <v>0</v>
      </c>
      <c r="H51" s="52">
        <f t="shared" si="14"/>
        <v>0</v>
      </c>
      <c r="I51" s="51">
        <f t="shared" si="15"/>
        <v>0</v>
      </c>
      <c r="J51" s="49">
        <f t="shared" si="16"/>
        <v>0</v>
      </c>
      <c r="K51" s="26">
        <f t="shared" si="17"/>
        <v>0</v>
      </c>
    </row>
    <row r="52" spans="1:11" ht="12">
      <c r="A52" s="48">
        <f>totaal!A52</f>
        <v>0</v>
      </c>
      <c r="B52" s="48">
        <f>totaal!E52</f>
        <v>0</v>
      </c>
      <c r="C52" s="48">
        <f>totaal!F52</f>
        <v>0</v>
      </c>
      <c r="D52" s="49">
        <f>totaal!G52</f>
        <v>0</v>
      </c>
      <c r="E52" s="50"/>
      <c r="F52" s="49">
        <f t="shared" si="12"/>
        <v>99999</v>
      </c>
      <c r="G52" s="51">
        <f t="shared" si="13"/>
        <v>0</v>
      </c>
      <c r="H52" s="52">
        <f t="shared" si="14"/>
        <v>0</v>
      </c>
      <c r="I52" s="51">
        <f t="shared" si="15"/>
        <v>0</v>
      </c>
      <c r="J52" s="49">
        <f t="shared" si="16"/>
        <v>0</v>
      </c>
      <c r="K52" s="26">
        <f t="shared" si="17"/>
        <v>0</v>
      </c>
    </row>
    <row r="53" spans="1:11" ht="12">
      <c r="A53" s="48">
        <f>totaal!A53</f>
        <v>0</v>
      </c>
      <c r="B53" s="48">
        <f>totaal!E53</f>
        <v>0</v>
      </c>
      <c r="C53" s="48">
        <f>totaal!F53</f>
        <v>0</v>
      </c>
      <c r="D53" s="49">
        <f>totaal!G53</f>
        <v>0</v>
      </c>
      <c r="E53" s="50"/>
      <c r="F53" s="49">
        <f t="shared" si="12"/>
        <v>99999</v>
      </c>
      <c r="G53" s="51">
        <f t="shared" si="13"/>
        <v>0</v>
      </c>
      <c r="H53" s="52">
        <f t="shared" si="14"/>
        <v>0</v>
      </c>
      <c r="I53" s="51">
        <f t="shared" si="15"/>
        <v>0</v>
      </c>
      <c r="J53" s="49">
        <f t="shared" si="16"/>
        <v>0</v>
      </c>
      <c r="K53" s="26">
        <f t="shared" si="17"/>
        <v>0</v>
      </c>
    </row>
    <row r="54" spans="1:11" ht="12">
      <c r="A54" s="48">
        <f>totaal!A54</f>
        <v>0</v>
      </c>
      <c r="B54" s="48">
        <f>totaal!E54</f>
        <v>0</v>
      </c>
      <c r="C54" s="48">
        <f>totaal!F54</f>
        <v>0</v>
      </c>
      <c r="D54" s="49">
        <f>totaal!G54</f>
        <v>0</v>
      </c>
      <c r="E54" s="50"/>
      <c r="F54" s="49">
        <f t="shared" si="12"/>
        <v>99999</v>
      </c>
      <c r="G54" s="51">
        <f t="shared" si="13"/>
        <v>0</v>
      </c>
      <c r="H54" s="52">
        <f t="shared" si="14"/>
        <v>0</v>
      </c>
      <c r="I54" s="51">
        <f t="shared" si="15"/>
        <v>0</v>
      </c>
      <c r="J54" s="49">
        <f t="shared" si="16"/>
        <v>0</v>
      </c>
      <c r="K54" s="26">
        <f t="shared" si="17"/>
        <v>0</v>
      </c>
    </row>
    <row r="55" spans="1:11" ht="12">
      <c r="A55" s="48">
        <f>totaal!A55</f>
        <v>0</v>
      </c>
      <c r="B55" s="48">
        <f>totaal!E55</f>
        <v>0</v>
      </c>
      <c r="C55" s="48">
        <f>totaal!F55</f>
        <v>0</v>
      </c>
      <c r="D55" s="49">
        <f>totaal!G55</f>
        <v>0</v>
      </c>
      <c r="E55" s="50"/>
      <c r="F55" s="49">
        <f t="shared" si="12"/>
        <v>99999</v>
      </c>
      <c r="G55" s="51">
        <f t="shared" si="13"/>
        <v>0</v>
      </c>
      <c r="H55" s="52">
        <f t="shared" si="14"/>
        <v>0</v>
      </c>
      <c r="I55" s="51">
        <f t="shared" si="15"/>
        <v>0</v>
      </c>
      <c r="J55" s="49">
        <f t="shared" si="16"/>
        <v>0</v>
      </c>
      <c r="K55" s="26">
        <f t="shared" si="17"/>
        <v>0</v>
      </c>
    </row>
    <row r="56" spans="1:11" ht="12">
      <c r="A56" s="48">
        <f>totaal!A56</f>
        <v>0</v>
      </c>
      <c r="B56" s="48">
        <f>totaal!E56</f>
        <v>0</v>
      </c>
      <c r="C56" s="48">
        <f>totaal!F56</f>
        <v>0</v>
      </c>
      <c r="D56" s="49">
        <f>totaal!G56</f>
        <v>0</v>
      </c>
      <c r="E56" s="50"/>
      <c r="F56" s="49">
        <f t="shared" si="12"/>
        <v>99999</v>
      </c>
      <c r="G56" s="51">
        <f t="shared" si="13"/>
        <v>0</v>
      </c>
      <c r="H56" s="52">
        <f t="shared" si="14"/>
        <v>0</v>
      </c>
      <c r="I56" s="51">
        <f t="shared" si="15"/>
        <v>0</v>
      </c>
      <c r="J56" s="49">
        <f t="shared" si="16"/>
        <v>0</v>
      </c>
      <c r="K56" s="26">
        <f t="shared" si="17"/>
        <v>0</v>
      </c>
    </row>
    <row r="57" spans="1:11" ht="12">
      <c r="A57" s="48">
        <f>totaal!A57</f>
        <v>0</v>
      </c>
      <c r="B57" s="48">
        <f>totaal!E57</f>
        <v>0</v>
      </c>
      <c r="C57" s="48">
        <f>totaal!F57</f>
        <v>0</v>
      </c>
      <c r="D57" s="49">
        <f>totaal!G57</f>
        <v>0</v>
      </c>
      <c r="E57" s="50"/>
      <c r="F57" s="49">
        <f t="shared" si="12"/>
        <v>99999</v>
      </c>
      <c r="G57" s="51">
        <f t="shared" si="13"/>
        <v>0</v>
      </c>
      <c r="H57" s="52">
        <f t="shared" si="14"/>
        <v>0</v>
      </c>
      <c r="I57" s="51">
        <f t="shared" si="15"/>
        <v>0</v>
      </c>
      <c r="J57" s="49">
        <f t="shared" si="16"/>
        <v>0</v>
      </c>
      <c r="K57" s="26">
        <f t="shared" si="17"/>
        <v>0</v>
      </c>
    </row>
    <row r="58" spans="1:11" ht="12">
      <c r="A58" s="48">
        <f>totaal!A58</f>
        <v>0</v>
      </c>
      <c r="B58" s="48">
        <f>totaal!E58</f>
        <v>0</v>
      </c>
      <c r="C58" s="48">
        <f>totaal!F58</f>
        <v>0</v>
      </c>
      <c r="D58" s="49">
        <f>totaal!G58</f>
        <v>0</v>
      </c>
      <c r="E58" s="50"/>
      <c r="F58" s="49">
        <f t="shared" si="12"/>
        <v>99999</v>
      </c>
      <c r="G58" s="51">
        <f t="shared" si="13"/>
        <v>0</v>
      </c>
      <c r="H58" s="52">
        <f t="shared" si="14"/>
        <v>0</v>
      </c>
      <c r="I58" s="51">
        <f t="shared" si="15"/>
        <v>0</v>
      </c>
      <c r="J58" s="49">
        <f t="shared" si="16"/>
        <v>0</v>
      </c>
      <c r="K58" s="26">
        <f t="shared" si="17"/>
        <v>0</v>
      </c>
    </row>
    <row r="59" spans="1:11" ht="12">
      <c r="A59" s="48">
        <f>totaal!A59</f>
        <v>0</v>
      </c>
      <c r="B59" s="48">
        <f>totaal!E59</f>
        <v>0</v>
      </c>
      <c r="C59" s="48">
        <f>totaal!F59</f>
        <v>0</v>
      </c>
      <c r="D59" s="49">
        <f>totaal!G59</f>
        <v>0</v>
      </c>
      <c r="E59" s="50"/>
      <c r="F59" s="49">
        <f t="shared" si="12"/>
        <v>99999</v>
      </c>
      <c r="G59" s="51">
        <f t="shared" si="13"/>
        <v>0</v>
      </c>
      <c r="H59" s="52">
        <f t="shared" si="14"/>
        <v>0</v>
      </c>
      <c r="I59" s="51">
        <f t="shared" si="15"/>
        <v>0</v>
      </c>
      <c r="J59" s="49">
        <f t="shared" si="16"/>
        <v>0</v>
      </c>
      <c r="K59" s="26">
        <f t="shared" si="17"/>
        <v>0</v>
      </c>
    </row>
    <row r="60" spans="1:11" s="58" customFormat="1" ht="19.5" customHeight="1">
      <c r="A60" s="43">
        <f>totaal!A60</f>
        <v>0</v>
      </c>
      <c r="B60" s="43"/>
      <c r="C60" s="44">
        <f>COUNTIF(F61:F78,"&lt;99998")</f>
        <v>0</v>
      </c>
      <c r="D60" s="45" t="s">
        <v>52</v>
      </c>
      <c r="E60" s="46"/>
      <c r="F60" s="47">
        <f>(HOUR($E$60)*3600)+(MINUTE($E$60)*60)+SECOND($E$60)</f>
        <v>0</v>
      </c>
      <c r="G60" s="53"/>
      <c r="H60" s="54"/>
      <c r="I60" s="53"/>
      <c r="J60" s="55"/>
      <c r="K60" s="57"/>
    </row>
    <row r="61" spans="1:11" ht="12">
      <c r="A61" s="48">
        <f>totaal!A61</f>
        <v>0</v>
      </c>
      <c r="B61" s="48">
        <f>totaal!E61</f>
        <v>0</v>
      </c>
      <c r="C61" s="48">
        <f>totaal!F61</f>
        <v>0</v>
      </c>
      <c r="D61" s="49">
        <f>totaal!G61</f>
        <v>0</v>
      </c>
      <c r="E61" s="50"/>
      <c r="F61" s="49">
        <f aca="true" t="shared" si="18" ref="F61:F78">IF(OR($F$60=0,ISBLANK(E61)),99999,IF(OR(E61="DNF",E61="dnf"),99998,IF(OR(E61="DNS",E61="dns"),99997,((HOUR(E61)*3600)+(MINUTE(E61)*60)+SECOND(E61))-F$60)))</f>
        <v>99999</v>
      </c>
      <c r="G61" s="51">
        <f aca="true" t="shared" si="19" ref="G61:G78">IF(F61&gt;99990,"",F61/3600/24)</f>
        <v>0</v>
      </c>
      <c r="H61" s="52">
        <f aca="true" t="shared" si="20" ref="H61:H78">IF(F61&gt;99990,"",(F61*100)/D61)</f>
        <v>0</v>
      </c>
      <c r="I61" s="51">
        <f aca="true" t="shared" si="21" ref="I61:I78">IF(F61&gt;99990,"",H61/3600/24)</f>
        <v>0</v>
      </c>
      <c r="J61" s="49">
        <f aca="true" t="shared" si="22" ref="J61:J78">IF(F61&lt;99997,RANK(H61,$H$61:$H$78,1),IF(F61=99998,2+$C$60,IF(F61=99997,1+$C$60,0)))</f>
        <v>0</v>
      </c>
      <c r="K61" s="26">
        <f aca="true" t="shared" si="23" ref="K61:K78">IF(F61=99999,"",CHOOSE(J61,0,3,5.7,8,10,11.7,13,14,15,16,17,18,19,20,21,22,23,24,25,26))</f>
        <v>0</v>
      </c>
    </row>
    <row r="62" spans="1:11" ht="12">
      <c r="A62" s="48">
        <f>totaal!A62</f>
        <v>0</v>
      </c>
      <c r="B62" s="48">
        <f>totaal!E62</f>
        <v>0</v>
      </c>
      <c r="C62" s="48">
        <f>totaal!F62</f>
        <v>0</v>
      </c>
      <c r="D62" s="49">
        <f>totaal!G62</f>
        <v>0</v>
      </c>
      <c r="E62" s="50"/>
      <c r="F62" s="49">
        <f t="shared" si="18"/>
        <v>99999</v>
      </c>
      <c r="G62" s="51">
        <f t="shared" si="19"/>
        <v>0</v>
      </c>
      <c r="H62" s="52">
        <f t="shared" si="20"/>
        <v>0</v>
      </c>
      <c r="I62" s="51">
        <f t="shared" si="21"/>
        <v>0</v>
      </c>
      <c r="J62" s="49">
        <f t="shared" si="22"/>
        <v>0</v>
      </c>
      <c r="K62" s="26">
        <f t="shared" si="23"/>
        <v>0</v>
      </c>
    </row>
    <row r="63" spans="1:11" ht="12">
      <c r="A63" s="48">
        <f>totaal!A63</f>
        <v>0</v>
      </c>
      <c r="B63" s="48">
        <f>totaal!E63</f>
        <v>0</v>
      </c>
      <c r="C63" s="48">
        <f>totaal!F63</f>
        <v>0</v>
      </c>
      <c r="D63" s="49">
        <f>totaal!G63</f>
        <v>0</v>
      </c>
      <c r="E63" s="50"/>
      <c r="F63" s="49">
        <f t="shared" si="18"/>
        <v>99999</v>
      </c>
      <c r="G63" s="51">
        <f t="shared" si="19"/>
        <v>0</v>
      </c>
      <c r="H63" s="52">
        <f t="shared" si="20"/>
        <v>0</v>
      </c>
      <c r="I63" s="51">
        <f t="shared" si="21"/>
        <v>0</v>
      </c>
      <c r="J63" s="49">
        <f t="shared" si="22"/>
        <v>0</v>
      </c>
      <c r="K63" s="26">
        <f t="shared" si="23"/>
        <v>0</v>
      </c>
    </row>
    <row r="64" spans="1:11" ht="12">
      <c r="A64" s="48">
        <f>totaal!A64</f>
        <v>0</v>
      </c>
      <c r="B64" s="48">
        <f>totaal!E64</f>
        <v>0</v>
      </c>
      <c r="C64" s="48">
        <f>totaal!F64</f>
        <v>0</v>
      </c>
      <c r="D64" s="49">
        <f>totaal!G64</f>
        <v>0</v>
      </c>
      <c r="E64" s="50"/>
      <c r="F64" s="49">
        <f t="shared" si="18"/>
        <v>99999</v>
      </c>
      <c r="G64" s="51">
        <f t="shared" si="19"/>
        <v>0</v>
      </c>
      <c r="H64" s="52">
        <f t="shared" si="20"/>
        <v>0</v>
      </c>
      <c r="I64" s="51">
        <f t="shared" si="21"/>
        <v>0</v>
      </c>
      <c r="J64" s="49">
        <f t="shared" si="22"/>
        <v>0</v>
      </c>
      <c r="K64" s="26">
        <f t="shared" si="23"/>
        <v>0</v>
      </c>
    </row>
    <row r="65" spans="1:11" ht="12">
      <c r="A65" s="48">
        <f>totaal!A65</f>
        <v>0</v>
      </c>
      <c r="B65" s="48">
        <f>totaal!E65</f>
        <v>0</v>
      </c>
      <c r="C65" s="48">
        <f>totaal!F65</f>
        <v>0</v>
      </c>
      <c r="D65" s="49">
        <f>totaal!G65</f>
        <v>0</v>
      </c>
      <c r="E65" s="50"/>
      <c r="F65" s="49">
        <f t="shared" si="18"/>
        <v>99999</v>
      </c>
      <c r="G65" s="51">
        <f t="shared" si="19"/>
        <v>0</v>
      </c>
      <c r="H65" s="52">
        <f t="shared" si="20"/>
        <v>0</v>
      </c>
      <c r="I65" s="51">
        <f t="shared" si="21"/>
        <v>0</v>
      </c>
      <c r="J65" s="49">
        <f t="shared" si="22"/>
        <v>0</v>
      </c>
      <c r="K65" s="26">
        <f t="shared" si="23"/>
        <v>0</v>
      </c>
    </row>
    <row r="66" spans="1:11" ht="12">
      <c r="A66" s="48">
        <f>totaal!A66</f>
        <v>0</v>
      </c>
      <c r="B66" s="48">
        <f>totaal!E66</f>
        <v>0</v>
      </c>
      <c r="C66" s="48">
        <f>totaal!F66</f>
        <v>0</v>
      </c>
      <c r="D66" s="49">
        <f>totaal!G66</f>
        <v>0</v>
      </c>
      <c r="E66" s="50"/>
      <c r="F66" s="49">
        <f t="shared" si="18"/>
        <v>99999</v>
      </c>
      <c r="G66" s="51">
        <f t="shared" si="19"/>
        <v>0</v>
      </c>
      <c r="H66" s="52">
        <f t="shared" si="20"/>
        <v>0</v>
      </c>
      <c r="I66" s="51">
        <f t="shared" si="21"/>
        <v>0</v>
      </c>
      <c r="J66" s="49">
        <f t="shared" si="22"/>
        <v>0</v>
      </c>
      <c r="K66" s="26">
        <f t="shared" si="23"/>
        <v>0</v>
      </c>
    </row>
    <row r="67" spans="1:11" ht="12">
      <c r="A67" s="48">
        <f>totaal!A67</f>
        <v>0</v>
      </c>
      <c r="B67" s="48">
        <f>totaal!E67</f>
        <v>0</v>
      </c>
      <c r="C67" s="48">
        <f>totaal!F67</f>
        <v>0</v>
      </c>
      <c r="D67" s="49">
        <f>totaal!G67</f>
        <v>0</v>
      </c>
      <c r="E67" s="50"/>
      <c r="F67" s="49">
        <f t="shared" si="18"/>
        <v>99999</v>
      </c>
      <c r="G67" s="51">
        <f t="shared" si="19"/>
        <v>0</v>
      </c>
      <c r="H67" s="52">
        <f t="shared" si="20"/>
        <v>0</v>
      </c>
      <c r="I67" s="51">
        <f t="shared" si="21"/>
        <v>0</v>
      </c>
      <c r="J67" s="49">
        <f t="shared" si="22"/>
        <v>0</v>
      </c>
      <c r="K67" s="26">
        <f t="shared" si="23"/>
        <v>0</v>
      </c>
    </row>
    <row r="68" spans="1:11" ht="12">
      <c r="A68" s="48">
        <f>totaal!A68</f>
        <v>0</v>
      </c>
      <c r="B68" s="48">
        <f>totaal!E68</f>
        <v>0</v>
      </c>
      <c r="C68" s="48">
        <f>totaal!F68</f>
        <v>0</v>
      </c>
      <c r="D68" s="49">
        <f>totaal!G68</f>
        <v>0</v>
      </c>
      <c r="E68" s="50"/>
      <c r="F68" s="49">
        <f t="shared" si="18"/>
        <v>99999</v>
      </c>
      <c r="G68" s="51">
        <f t="shared" si="19"/>
        <v>0</v>
      </c>
      <c r="H68" s="52">
        <f t="shared" si="20"/>
        <v>0</v>
      </c>
      <c r="I68" s="51">
        <f t="shared" si="21"/>
        <v>0</v>
      </c>
      <c r="J68" s="49">
        <f t="shared" si="22"/>
        <v>0</v>
      </c>
      <c r="K68" s="26">
        <f t="shared" si="23"/>
        <v>0</v>
      </c>
    </row>
    <row r="69" spans="1:11" ht="12">
      <c r="A69" s="48">
        <f>totaal!A69</f>
        <v>0</v>
      </c>
      <c r="B69" s="48">
        <f>totaal!E69</f>
        <v>0</v>
      </c>
      <c r="C69" s="48">
        <f>totaal!F69</f>
        <v>0</v>
      </c>
      <c r="D69" s="49">
        <f>totaal!G69</f>
        <v>0</v>
      </c>
      <c r="E69" s="50"/>
      <c r="F69" s="49">
        <f t="shared" si="18"/>
        <v>99999</v>
      </c>
      <c r="G69" s="51">
        <f t="shared" si="19"/>
        <v>0</v>
      </c>
      <c r="H69" s="52">
        <f t="shared" si="20"/>
        <v>0</v>
      </c>
      <c r="I69" s="51">
        <f t="shared" si="21"/>
        <v>0</v>
      </c>
      <c r="J69" s="49">
        <f t="shared" si="22"/>
        <v>0</v>
      </c>
      <c r="K69" s="26">
        <f t="shared" si="23"/>
        <v>0</v>
      </c>
    </row>
    <row r="70" spans="1:11" ht="12">
      <c r="A70" s="48">
        <f>totaal!A70</f>
        <v>0</v>
      </c>
      <c r="B70" s="48">
        <f>totaal!E70</f>
        <v>0</v>
      </c>
      <c r="C70" s="48">
        <f>totaal!F70</f>
        <v>0</v>
      </c>
      <c r="D70" s="49">
        <f>totaal!G70</f>
        <v>0</v>
      </c>
      <c r="E70" s="50"/>
      <c r="F70" s="49">
        <f t="shared" si="18"/>
        <v>99999</v>
      </c>
      <c r="G70" s="51">
        <f t="shared" si="19"/>
        <v>0</v>
      </c>
      <c r="H70" s="52">
        <f t="shared" si="20"/>
        <v>0</v>
      </c>
      <c r="I70" s="51">
        <f t="shared" si="21"/>
        <v>0</v>
      </c>
      <c r="J70" s="49">
        <f t="shared" si="22"/>
        <v>0</v>
      </c>
      <c r="K70" s="26">
        <f t="shared" si="23"/>
        <v>0</v>
      </c>
    </row>
    <row r="71" spans="1:11" ht="12">
      <c r="A71" s="48">
        <f>totaal!A71</f>
        <v>0</v>
      </c>
      <c r="B71" s="48">
        <f>totaal!E71</f>
        <v>0</v>
      </c>
      <c r="C71" s="48">
        <f>totaal!F71</f>
        <v>0</v>
      </c>
      <c r="D71" s="49">
        <f>totaal!G71</f>
        <v>0</v>
      </c>
      <c r="E71" s="50"/>
      <c r="F71" s="49">
        <f t="shared" si="18"/>
        <v>99999</v>
      </c>
      <c r="G71" s="51">
        <f t="shared" si="19"/>
        <v>0</v>
      </c>
      <c r="H71" s="52">
        <f t="shared" si="20"/>
        <v>0</v>
      </c>
      <c r="I71" s="51">
        <f t="shared" si="21"/>
        <v>0</v>
      </c>
      <c r="J71" s="49">
        <f t="shared" si="22"/>
        <v>0</v>
      </c>
      <c r="K71" s="26">
        <f t="shared" si="23"/>
        <v>0</v>
      </c>
    </row>
    <row r="72" spans="1:11" ht="12">
      <c r="A72" s="48">
        <f>totaal!A72</f>
        <v>0</v>
      </c>
      <c r="B72" s="48">
        <f>totaal!E72</f>
        <v>0</v>
      </c>
      <c r="C72" s="48">
        <f>totaal!F72</f>
        <v>0</v>
      </c>
      <c r="D72" s="49">
        <f>totaal!G72</f>
        <v>0</v>
      </c>
      <c r="E72" s="50"/>
      <c r="F72" s="49">
        <f t="shared" si="18"/>
        <v>99999</v>
      </c>
      <c r="G72" s="51">
        <f t="shared" si="19"/>
        <v>0</v>
      </c>
      <c r="H72" s="52">
        <f t="shared" si="20"/>
        <v>0</v>
      </c>
      <c r="I72" s="51">
        <f t="shared" si="21"/>
        <v>0</v>
      </c>
      <c r="J72" s="49">
        <f t="shared" si="22"/>
        <v>0</v>
      </c>
      <c r="K72" s="26">
        <f t="shared" si="23"/>
        <v>0</v>
      </c>
    </row>
    <row r="73" spans="1:11" ht="12">
      <c r="A73" s="48">
        <f>totaal!A73</f>
        <v>0</v>
      </c>
      <c r="B73" s="48">
        <f>totaal!E73</f>
        <v>0</v>
      </c>
      <c r="C73" s="48">
        <f>totaal!F73</f>
        <v>0</v>
      </c>
      <c r="D73" s="49">
        <f>totaal!G73</f>
        <v>0</v>
      </c>
      <c r="E73" s="50"/>
      <c r="F73" s="49">
        <f t="shared" si="18"/>
        <v>99999</v>
      </c>
      <c r="G73" s="51">
        <f t="shared" si="19"/>
        <v>0</v>
      </c>
      <c r="H73" s="52">
        <f t="shared" si="20"/>
        <v>0</v>
      </c>
      <c r="I73" s="51">
        <f t="shared" si="21"/>
        <v>0</v>
      </c>
      <c r="J73" s="49">
        <f t="shared" si="22"/>
        <v>0</v>
      </c>
      <c r="K73" s="26">
        <f t="shared" si="23"/>
        <v>0</v>
      </c>
    </row>
    <row r="74" spans="1:11" ht="12">
      <c r="A74" s="48">
        <f>totaal!A74</f>
        <v>0</v>
      </c>
      <c r="B74" s="48">
        <f>totaal!E74</f>
        <v>0</v>
      </c>
      <c r="C74" s="48">
        <f>totaal!F74</f>
        <v>0</v>
      </c>
      <c r="D74" s="49">
        <f>totaal!G74</f>
        <v>0</v>
      </c>
      <c r="E74" s="50"/>
      <c r="F74" s="49">
        <f t="shared" si="18"/>
        <v>99999</v>
      </c>
      <c r="G74" s="51">
        <f t="shared" si="19"/>
        <v>0</v>
      </c>
      <c r="H74" s="52">
        <f t="shared" si="20"/>
        <v>0</v>
      </c>
      <c r="I74" s="51">
        <f t="shared" si="21"/>
        <v>0</v>
      </c>
      <c r="J74" s="49">
        <f t="shared" si="22"/>
        <v>0</v>
      </c>
      <c r="K74" s="26">
        <f t="shared" si="23"/>
        <v>0</v>
      </c>
    </row>
    <row r="75" spans="1:11" ht="12">
      <c r="A75" s="48">
        <f>totaal!A75</f>
        <v>0</v>
      </c>
      <c r="B75" s="48">
        <f>totaal!E75</f>
        <v>0</v>
      </c>
      <c r="C75" s="48">
        <f>totaal!F75</f>
        <v>0</v>
      </c>
      <c r="D75" s="49">
        <f>totaal!G75</f>
        <v>0</v>
      </c>
      <c r="E75" s="50"/>
      <c r="F75" s="49">
        <f t="shared" si="18"/>
        <v>99999</v>
      </c>
      <c r="G75" s="51">
        <f t="shared" si="19"/>
        <v>0</v>
      </c>
      <c r="H75" s="52">
        <f t="shared" si="20"/>
        <v>0</v>
      </c>
      <c r="I75" s="51">
        <f t="shared" si="21"/>
        <v>0</v>
      </c>
      <c r="J75" s="49">
        <f t="shared" si="22"/>
        <v>0</v>
      </c>
      <c r="K75" s="26">
        <f t="shared" si="23"/>
        <v>0</v>
      </c>
    </row>
    <row r="76" spans="1:11" ht="12">
      <c r="A76" s="48">
        <f>totaal!A76</f>
        <v>0</v>
      </c>
      <c r="B76" s="48">
        <f>totaal!E76</f>
        <v>0</v>
      </c>
      <c r="C76" s="48">
        <f>totaal!F76</f>
        <v>0</v>
      </c>
      <c r="D76" s="49">
        <f>totaal!G76</f>
        <v>0</v>
      </c>
      <c r="E76" s="50"/>
      <c r="F76" s="49">
        <f t="shared" si="18"/>
        <v>99999</v>
      </c>
      <c r="G76" s="51">
        <f t="shared" si="19"/>
        <v>0</v>
      </c>
      <c r="H76" s="52">
        <f t="shared" si="20"/>
        <v>0</v>
      </c>
      <c r="I76" s="51">
        <f t="shared" si="21"/>
        <v>0</v>
      </c>
      <c r="J76" s="49">
        <f t="shared" si="22"/>
        <v>0</v>
      </c>
      <c r="K76" s="26">
        <f t="shared" si="23"/>
        <v>0</v>
      </c>
    </row>
    <row r="77" spans="1:11" ht="12">
      <c r="A77" s="48">
        <f>totaal!A77</f>
        <v>0</v>
      </c>
      <c r="B77" s="48">
        <f>totaal!E77</f>
        <v>0</v>
      </c>
      <c r="C77" s="48">
        <f>totaal!F77</f>
        <v>0</v>
      </c>
      <c r="D77" s="49">
        <f>totaal!G77</f>
        <v>0</v>
      </c>
      <c r="E77" s="50"/>
      <c r="F77" s="49">
        <f t="shared" si="18"/>
        <v>99999</v>
      </c>
      <c r="G77" s="51">
        <f t="shared" si="19"/>
        <v>0</v>
      </c>
      <c r="H77" s="52">
        <f t="shared" si="20"/>
        <v>0</v>
      </c>
      <c r="I77" s="51">
        <f t="shared" si="21"/>
        <v>0</v>
      </c>
      <c r="J77" s="49">
        <f t="shared" si="22"/>
        <v>0</v>
      </c>
      <c r="K77" s="26">
        <f t="shared" si="23"/>
        <v>0</v>
      </c>
    </row>
    <row r="78" spans="1:11" ht="12">
      <c r="A78" s="48">
        <f>totaal!A78</f>
        <v>0</v>
      </c>
      <c r="B78" s="48">
        <f>totaal!E78</f>
        <v>0</v>
      </c>
      <c r="C78" s="48">
        <f>totaal!F78</f>
        <v>0</v>
      </c>
      <c r="D78" s="49">
        <f>totaal!G78</f>
        <v>0</v>
      </c>
      <c r="E78" s="50"/>
      <c r="F78" s="49">
        <f t="shared" si="18"/>
        <v>99999</v>
      </c>
      <c r="G78" s="51">
        <f t="shared" si="19"/>
        <v>0</v>
      </c>
      <c r="H78" s="52">
        <f t="shared" si="20"/>
        <v>0</v>
      </c>
      <c r="I78" s="51">
        <f t="shared" si="21"/>
        <v>0</v>
      </c>
      <c r="J78" s="49">
        <f t="shared" si="22"/>
        <v>0</v>
      </c>
      <c r="K78" s="26">
        <f t="shared" si="23"/>
        <v>0</v>
      </c>
    </row>
  </sheetData>
  <sheetProtection password="C41E" sheet="1"/>
  <printOptions/>
  <pageMargins left="1.4569444444444444" right="1.2597222222222222" top="0.5902777777777778" bottom="0.5118055555555556" header="0.3541666666666667" footer="0.27569444444444446"/>
  <pageSetup horizontalDpi="300" verticalDpi="300" orientation="landscape" paperSize="9"/>
  <headerFooter alignWithMargins="0">
    <oddHeader>&amp;C&amp;A</oddHeader>
    <oddFooter>&amp;CPage &amp;P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Terminator</dc:creator>
  <cp:keywords/>
  <dc:description/>
  <cp:lastModifiedBy/>
  <dcterms:created xsi:type="dcterms:W3CDTF">2005-10-17T18:59:19Z</dcterms:created>
  <dcterms:modified xsi:type="dcterms:W3CDTF">2022-10-07T07:14:49Z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0x010100B8D6A61CD66F1C4986833B5138ED7A1E</vt:lpwstr>
  </property>
  <property fmtid="{D5CDD505-2E9C-101B-9397-08002B2CF9AE}" pid="3" name="_AdHocReviewCycleID">
    <vt:i4>1527603383</vt:i4>
  </property>
  <property fmtid="{D5CDD505-2E9C-101B-9397-08002B2CF9AE}" pid="4" name="_AuthorEmail">
    <vt:lpwstr>wayfarer@home.nl</vt:lpwstr>
  </property>
  <property fmtid="{D5CDD505-2E9C-101B-9397-08002B2CF9AE}" pid="5" name="_AuthorEmailDisplayName">
    <vt:lpwstr>wayfarer</vt:lpwstr>
  </property>
  <property fmtid="{D5CDD505-2E9C-101B-9397-08002B2CF9AE}" pid="6" name="_EmailSubject">
    <vt:lpwstr>wijm - excel</vt:lpwstr>
  </property>
  <property fmtid="{D5CDD505-2E9C-101B-9397-08002B2CF9AE}" pid="7" name="_ReviewingToolsShownOnce">
    <vt:lpwstr/>
  </property>
</Properties>
</file>